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65" windowWidth="15480" windowHeight="11205" tabRatio="765"/>
  </bookViews>
  <sheets>
    <sheet name="Кошторис (М)" sheetId="114" r:id="rId1"/>
  </sheets>
  <definedNames>
    <definedName name="_xlnm.Print_Area" localSheetId="0">'Кошторис (М)'!$A$1:$P$257</definedName>
  </definedNames>
  <calcPr calcId="125725"/>
</workbook>
</file>

<file path=xl/calcChain.xml><?xml version="1.0" encoding="utf-8"?>
<calcChain xmlns="http://schemas.openxmlformats.org/spreadsheetml/2006/main">
  <c r="P253" i="114"/>
  <c r="P222"/>
  <c r="P221"/>
  <c r="J221"/>
  <c r="G221"/>
  <c r="F221"/>
  <c r="F192" l="1"/>
  <c r="P84"/>
  <c r="F84"/>
  <c r="F149" l="1"/>
  <c r="P95"/>
  <c r="P207" l="1"/>
  <c r="P208"/>
  <c r="P209"/>
  <c r="P210"/>
  <c r="P211"/>
  <c r="P212"/>
  <c r="P213"/>
  <c r="P206"/>
  <c r="F201"/>
  <c r="F198"/>
  <c r="F195"/>
  <c r="F194"/>
  <c r="F193"/>
  <c r="F197"/>
  <c r="P194"/>
  <c r="F191"/>
  <c r="F205"/>
  <c r="F147"/>
  <c r="P142"/>
  <c r="P143"/>
  <c r="F138"/>
  <c r="F136"/>
  <c r="F129"/>
  <c r="F132"/>
  <c r="F127"/>
  <c r="F202" l="1"/>
  <c r="F150"/>
  <c r="F144"/>
  <c r="F133"/>
  <c r="F118"/>
  <c r="F120"/>
  <c r="F122"/>
  <c r="F117" l="1"/>
  <c r="F124" s="1"/>
  <c r="F102"/>
  <c r="F105"/>
  <c r="F108"/>
  <c r="F111"/>
  <c r="F99"/>
  <c r="F96"/>
  <c r="F70"/>
  <c r="F71"/>
  <c r="F69"/>
  <c r="F76"/>
  <c r="F81" s="1"/>
  <c r="F61"/>
  <c r="F56"/>
  <c r="F52"/>
  <c r="F48"/>
  <c r="F47"/>
  <c r="F45"/>
  <c r="F27"/>
  <c r="F33"/>
  <c r="F36"/>
  <c r="F42"/>
  <c r="F43"/>
  <c r="F24"/>
  <c r="F23"/>
  <c r="P17"/>
  <c r="P18"/>
  <c r="P19"/>
  <c r="P16"/>
  <c r="F17"/>
  <c r="F18"/>
  <c r="F19"/>
  <c r="F16"/>
  <c r="P218"/>
  <c r="P219"/>
  <c r="P220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17"/>
  <c r="P205"/>
  <c r="P214" s="1"/>
  <c r="P191"/>
  <c r="P192"/>
  <c r="P193"/>
  <c r="P195"/>
  <c r="P196"/>
  <c r="P197"/>
  <c r="P198"/>
  <c r="P199"/>
  <c r="P200"/>
  <c r="P201"/>
  <c r="P179"/>
  <c r="P180"/>
  <c r="P181"/>
  <c r="P182"/>
  <c r="P183"/>
  <c r="P178"/>
  <c r="P167"/>
  <c r="P168"/>
  <c r="P169"/>
  <c r="P170"/>
  <c r="P171"/>
  <c r="P172"/>
  <c r="P173"/>
  <c r="P166"/>
  <c r="P155"/>
  <c r="P156"/>
  <c r="P157"/>
  <c r="P158"/>
  <c r="P159"/>
  <c r="P160"/>
  <c r="P154"/>
  <c r="P148"/>
  <c r="P149"/>
  <c r="P147"/>
  <c r="P137"/>
  <c r="P138"/>
  <c r="P139"/>
  <c r="P140"/>
  <c r="P141"/>
  <c r="P136"/>
  <c r="P128"/>
  <c r="P129"/>
  <c r="P130"/>
  <c r="P131"/>
  <c r="P132"/>
  <c r="P127"/>
  <c r="P118"/>
  <c r="P119"/>
  <c r="P120"/>
  <c r="P121"/>
  <c r="P122"/>
  <c r="P123"/>
  <c r="P117"/>
  <c r="P100"/>
  <c r="P101"/>
  <c r="P102"/>
  <c r="P103"/>
  <c r="P104"/>
  <c r="P105"/>
  <c r="P106"/>
  <c r="P107"/>
  <c r="P108"/>
  <c r="P109"/>
  <c r="P110"/>
  <c r="P111"/>
  <c r="P112"/>
  <c r="P113"/>
  <c r="P99"/>
  <c r="P85"/>
  <c r="P86"/>
  <c r="P87"/>
  <c r="P88"/>
  <c r="P89"/>
  <c r="P90"/>
  <c r="P91"/>
  <c r="P92"/>
  <c r="P93"/>
  <c r="P94"/>
  <c r="P77"/>
  <c r="P78"/>
  <c r="P79"/>
  <c r="P80"/>
  <c r="P76"/>
  <c r="P70"/>
  <c r="P71"/>
  <c r="P69"/>
  <c r="P58"/>
  <c r="P59"/>
  <c r="P60"/>
  <c r="P61"/>
  <c r="P62"/>
  <c r="P63"/>
  <c r="P64"/>
  <c r="P65"/>
  <c r="P52"/>
  <c r="P53"/>
  <c r="P54"/>
  <c r="P55"/>
  <c r="P56"/>
  <c r="P57"/>
  <c r="P49"/>
  <c r="P50"/>
  <c r="P51"/>
  <c r="P47"/>
  <c r="P48"/>
  <c r="J238"/>
  <c r="G238"/>
  <c r="F238"/>
  <c r="J212"/>
  <c r="G212"/>
  <c r="F212"/>
  <c r="J206"/>
  <c r="G206"/>
  <c r="F206"/>
  <c r="J205"/>
  <c r="G205"/>
  <c r="P185"/>
  <c r="P184"/>
  <c r="J183"/>
  <c r="G183"/>
  <c r="F183"/>
  <c r="J179"/>
  <c r="G179"/>
  <c r="F179"/>
  <c r="J178"/>
  <c r="I178"/>
  <c r="G178"/>
  <c r="F178"/>
  <c r="P175"/>
  <c r="P174"/>
  <c r="J173"/>
  <c r="G173"/>
  <c r="F173"/>
  <c r="J169"/>
  <c r="G169"/>
  <c r="F169"/>
  <c r="J168"/>
  <c r="I168"/>
  <c r="G168"/>
  <c r="F168"/>
  <c r="J166"/>
  <c r="G166"/>
  <c r="F166"/>
  <c r="F155"/>
  <c r="J154"/>
  <c r="G154"/>
  <c r="F154"/>
  <c r="P72"/>
  <c r="J71"/>
  <c r="I71"/>
  <c r="G71"/>
  <c r="J70"/>
  <c r="I70"/>
  <c r="G70"/>
  <c r="P161"/>
  <c r="P33"/>
  <c r="P24"/>
  <c r="P25"/>
  <c r="P26"/>
  <c r="P27"/>
  <c r="P28"/>
  <c r="P29"/>
  <c r="P30"/>
  <c r="P31"/>
  <c r="P32"/>
  <c r="P34"/>
  <c r="P35"/>
  <c r="P36"/>
  <c r="P37"/>
  <c r="P38"/>
  <c r="P39"/>
  <c r="P40"/>
  <c r="P41"/>
  <c r="P42"/>
  <c r="P43"/>
  <c r="P44"/>
  <c r="P45"/>
  <c r="P46"/>
  <c r="P23"/>
  <c r="F20" l="1"/>
  <c r="P20"/>
  <c r="P245"/>
  <c r="F214"/>
  <c r="P215" s="1"/>
  <c r="P202"/>
  <c r="P203" s="1"/>
  <c r="F186"/>
  <c r="P186"/>
  <c r="F176"/>
  <c r="P176"/>
  <c r="F73"/>
  <c r="P150"/>
  <c r="P151" s="1"/>
  <c r="P144"/>
  <c r="P145" s="1"/>
  <c r="P133"/>
  <c r="P134" s="1"/>
  <c r="P114"/>
  <c r="P124"/>
  <c r="P125" s="1"/>
  <c r="F66"/>
  <c r="F114"/>
  <c r="P66"/>
  <c r="P96"/>
  <c r="P97" s="1"/>
  <c r="P73"/>
  <c r="P81"/>
  <c r="F244"/>
  <c r="F243"/>
  <c r="F241"/>
  <c r="F235"/>
  <c r="F228"/>
  <c r="F226"/>
  <c r="F223"/>
  <c r="F219"/>
  <c r="F217"/>
  <c r="F161"/>
  <c r="F157"/>
  <c r="F156"/>
  <c r="G155"/>
  <c r="G156"/>
  <c r="G157"/>
  <c r="G161"/>
  <c r="G217"/>
  <c r="G219"/>
  <c r="G223"/>
  <c r="G226"/>
  <c r="G228"/>
  <c r="G235"/>
  <c r="G241"/>
  <c r="G243"/>
  <c r="G244"/>
  <c r="J244"/>
  <c r="J243"/>
  <c r="J241"/>
  <c r="J235"/>
  <c r="J228"/>
  <c r="J226"/>
  <c r="J223"/>
  <c r="J219"/>
  <c r="J217"/>
  <c r="P163"/>
  <c r="J161"/>
  <c r="P162"/>
  <c r="J157"/>
  <c r="J156"/>
  <c r="I156"/>
  <c r="J155"/>
  <c r="I155"/>
  <c r="P82" l="1"/>
  <c r="P251"/>
  <c r="P115"/>
  <c r="P21"/>
  <c r="P67"/>
  <c r="P74"/>
  <c r="P164"/>
  <c r="P187" s="1"/>
  <c r="F245"/>
  <c r="F164"/>
  <c r="F187" s="1"/>
  <c r="P188" l="1"/>
  <c r="P246"/>
  <c r="F249"/>
</calcChain>
</file>

<file path=xl/comments1.xml><?xml version="1.0" encoding="utf-8"?>
<comments xmlns="http://schemas.openxmlformats.org/spreadsheetml/2006/main">
  <authors>
    <author>Кирилюк Тетяна Олексіївна</author>
  </authors>
  <commentList>
    <comment ref="A127" authorId="0">
      <text>
        <r>
          <rPr>
            <b/>
            <sz val="8"/>
            <color indexed="81"/>
            <rFont val="Tahoma"/>
            <family val="2"/>
            <charset val="204"/>
          </rPr>
          <t>Кирилюк Тетяна Олексіївна: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<sst xmlns="http://schemas.openxmlformats.org/spreadsheetml/2006/main" count="556" uniqueCount="224">
  <si>
    <t>№ п/п</t>
  </si>
  <si>
    <t>Одиниця виміру</t>
  </si>
  <si>
    <t>Найменування робiт і витрат</t>
  </si>
  <si>
    <t>Оди- ниця виміру</t>
  </si>
  <si>
    <t>Кіль- кість</t>
  </si>
  <si>
    <t>Поточна цiна одиниці, грн. без ПДВ</t>
  </si>
  <si>
    <t>Виконано робіт, (витрати) грн. без ПДВ</t>
  </si>
  <si>
    <t>Матеріали та обладнання</t>
  </si>
  <si>
    <t>кг</t>
  </si>
  <si>
    <t>м2</t>
  </si>
  <si>
    <t xml:space="preserve">Форма № КБ-2в
Затверджено: наказ Мінрегіонбуду України від 4 грудня 2009 року №554 
</t>
  </si>
  <si>
    <t>л</t>
  </si>
  <si>
    <t>м3</t>
  </si>
  <si>
    <t>Улаштування плінтусів полівінілхлоридних</t>
  </si>
  <si>
    <t>шт</t>
  </si>
  <si>
    <t xml:space="preserve">Шпаклювання стель шпаклівкою </t>
  </si>
  <si>
    <t>Кіль-кість</t>
  </si>
  <si>
    <t>Ціна за один. виміру, грн. без ПДВ</t>
  </si>
  <si>
    <t>Вартість матеріалів та обладнання, грн. без ПДВ</t>
  </si>
  <si>
    <t>В'язальний дріт</t>
  </si>
  <si>
    <t>т</t>
  </si>
  <si>
    <t>Грунтовка Ceresit СТ-17 супер</t>
  </si>
  <si>
    <t xml:space="preserve">Улаштування покриттів з керамічних плиток </t>
  </si>
  <si>
    <t>Суміш для затирання швів</t>
  </si>
  <si>
    <t>Клей для плитки СМ-11</t>
  </si>
  <si>
    <t>Улаштування покриттів з ламінату на шумогідроізоляційній прокладці з проклеюванням швів клеєм</t>
  </si>
  <si>
    <t>Підложка під ламінат</t>
  </si>
  <si>
    <t>м.п</t>
  </si>
  <si>
    <t>Плінтуси ПВХ</t>
  </si>
  <si>
    <t>Кутик наружний</t>
  </si>
  <si>
    <t>Гідроізоляція Ceresit CR-65</t>
  </si>
  <si>
    <t>Улаштування  обмазувальної гідроізоляції</t>
  </si>
  <si>
    <t>Профілі гнуті сталеві UD27</t>
  </si>
  <si>
    <t>Профілі гнуті сталеві CD60</t>
  </si>
  <si>
    <t>Саморізи TN 25</t>
  </si>
  <si>
    <t>Гвинт-саморіз ТЕХ 9,5х3,5</t>
  </si>
  <si>
    <t>Шпатлівка Фугенфюллер</t>
  </si>
  <si>
    <t>Листи гіпсокартонні, товщина 12 мм</t>
  </si>
  <si>
    <t>Шпаклівка Сатенгіпс</t>
  </si>
  <si>
    <t>Шпаклівка Мульти-финиш</t>
  </si>
  <si>
    <t>Перетирання штукатурки внутрішніх приміщень</t>
  </si>
  <si>
    <t>Штукатурка МП-75 Кнауф/30 кг</t>
  </si>
  <si>
    <t>Шпаклювання стін шпаклівкою під фарбування</t>
  </si>
  <si>
    <t>Шпаклівка Фініш</t>
  </si>
  <si>
    <t>Установлення кутиків пластикових</t>
  </si>
  <si>
    <t>Кутик 10х10</t>
  </si>
  <si>
    <t>Клей Монтаж  330гр</t>
  </si>
  <si>
    <t>Улаштування обшивки укосів гіпсокартонними плитами [фальшстіни] по металевому каркасу</t>
  </si>
  <si>
    <t xml:space="preserve">Шпаклювання  укосів  шпаклівкою </t>
  </si>
  <si>
    <t xml:space="preserve">Піна монтажна </t>
  </si>
  <si>
    <t xml:space="preserve">Фарба грунтуюча  Сеrеsіt СТ-16 </t>
  </si>
  <si>
    <t>Фарба КОЛОРИТ ЛЮКС</t>
  </si>
  <si>
    <t>Утеплення фасадів мінеральними плитами товщиною 100 мм з опорядженням декоративним розчином за технологією "CERESIT", стіни гладкі</t>
  </si>
  <si>
    <t>Утеплювач Rockwol 100 мм</t>
  </si>
  <si>
    <t>Дюбелі фасадні зонтик</t>
  </si>
  <si>
    <t>Суміш клейова СЕRЕSІT</t>
  </si>
  <si>
    <t>Сітка "СС-5Х5"</t>
  </si>
  <si>
    <t>Штукатурка акрилова</t>
  </si>
  <si>
    <t>Установлення очисної системи для ніг</t>
  </si>
  <si>
    <t>Решетка 600х400</t>
  </si>
  <si>
    <t>Піддони пластикові Твіс</t>
  </si>
  <si>
    <t>Улаштування дорожніх корит коритного профілю вручну, глибина корита до 250 мм</t>
  </si>
  <si>
    <t xml:space="preserve">Суміші піщано-гравійні </t>
  </si>
  <si>
    <t>Улаштування водоскидних споруд з проїжджої частини з лотків в укосах насипу</t>
  </si>
  <si>
    <t xml:space="preserve">Лотки рамні водовідвідних  </t>
  </si>
  <si>
    <t>всього</t>
  </si>
  <si>
    <t>Земляні роботи</t>
  </si>
  <si>
    <t xml:space="preserve">Розроблення грунту у відвал екскаваторами </t>
  </si>
  <si>
    <t>Розробка грунту вручну в траншеях глибиною</t>
  </si>
  <si>
    <t>Розділ 2. Фундаменти</t>
  </si>
  <si>
    <t>Улаштування бетонної підготовки</t>
  </si>
  <si>
    <t>Суміші бетонні  клас бетону В7,5</t>
  </si>
  <si>
    <t>Улаштування поясів в опалубці на відм.-1,800</t>
  </si>
  <si>
    <t>Арматура діаметр12 мм А 400 С</t>
  </si>
  <si>
    <t>Арматура  діаметр 6мм А400С</t>
  </si>
  <si>
    <t xml:space="preserve">Суміші бетонні  клас бетону В25 </t>
  </si>
  <si>
    <t>Укладання блоків  ФБ1-ФБ5 на відм -1,500</t>
  </si>
  <si>
    <t>Блоки  фундаментні ФБС 24.4.6-Т</t>
  </si>
  <si>
    <t>Блоки  фундаментні ФБС 24.6.6-Т</t>
  </si>
  <si>
    <t>Блоки  фундаментні ФБС 9.4.6-Т</t>
  </si>
  <si>
    <t>Блоки  фундаментні ФБС 12.4.6-Т</t>
  </si>
  <si>
    <t>Блоки  фундаментні ФБС 12.6.6-Т</t>
  </si>
  <si>
    <t>Улаштування поясів в опалубці на відм.-0,300</t>
  </si>
  <si>
    <t>Улаштування монолітних фундаментів ФМ-1,ФМ-2,ФМ-3.</t>
  </si>
  <si>
    <t>Арматура діаметр 16 мм А-400С,</t>
  </si>
  <si>
    <t>Арматура діаметр 16 мм А240С,</t>
  </si>
  <si>
    <t>Арматура діаметр 22 мм А-400С,</t>
  </si>
  <si>
    <t>Дротяна арматура В-ІІ</t>
  </si>
  <si>
    <t>Установлення закладних деталей вагою до 4 кг</t>
  </si>
  <si>
    <t>Деталі закладні</t>
  </si>
  <si>
    <t xml:space="preserve">Вивезення грунту </t>
  </si>
  <si>
    <t>Засипка вручну траншей, пазух котлованів</t>
  </si>
  <si>
    <t>Екскаватор</t>
  </si>
  <si>
    <t>Самосвал</t>
  </si>
  <si>
    <t>Гідроізоляція стін, фундаментів бічна обклеювальна стіродуром</t>
  </si>
  <si>
    <t>Гідроізоляція стін, фундаментів горизонтальна обклеювальна</t>
  </si>
  <si>
    <t>Мастика морозостійка бітумна</t>
  </si>
  <si>
    <t>Єврорубероїд</t>
  </si>
  <si>
    <t xml:space="preserve">Гідроізоляція стін, фундаментів бічна обмазувальна бітумна в 2 шари </t>
  </si>
  <si>
    <t>Улаштування монолітних ділянок МД-1,МД-2,МД-3,МД-4,МД-5</t>
  </si>
  <si>
    <t>Арматура  діаметр 10мм А400С</t>
  </si>
  <si>
    <t>Дротяна проволока В-І</t>
  </si>
  <si>
    <t>Улаштування поясів в опалубці на відмітці +2,700</t>
  </si>
  <si>
    <t>Улаштування поясів в опалубці на відмітці +5,700</t>
  </si>
  <si>
    <t>Улаштування поясів в опалубці на відмітці +6,000</t>
  </si>
  <si>
    <t>Укладання перемичок</t>
  </si>
  <si>
    <t>Перемичка ЗПБ13-37</t>
  </si>
  <si>
    <t>Перемичка 2ПБ13-1</t>
  </si>
  <si>
    <t>Перемичка 2ПБ13-1-п</t>
  </si>
  <si>
    <t>Перемичка 3ПБ18-37</t>
  </si>
  <si>
    <t>Розчин пісчано-цементний</t>
  </si>
  <si>
    <t>Розділ 4. Перекриття</t>
  </si>
  <si>
    <t>Розділ №3 Перемички</t>
  </si>
  <si>
    <t xml:space="preserve">Укладання панелей перекриття </t>
  </si>
  <si>
    <t xml:space="preserve">Кран автомобільний </t>
  </si>
  <si>
    <t>Плити перекриттів ПК57.15-8 АmVm-1</t>
  </si>
  <si>
    <t>Плити перекриттів ПК51.12-8 АmVm-1</t>
  </si>
  <si>
    <t>Плити перекриттів ПК51.10-8 АmVm-1</t>
  </si>
  <si>
    <t>Плити перекриттів ПК43.12-8 АmVm-1</t>
  </si>
  <si>
    <t>Плити перекриттів ПК43.10-8 АmVm-1</t>
  </si>
  <si>
    <t>Плити перекриттів ПК39.12-8 АmVm-1</t>
  </si>
  <si>
    <t>Плити перекриттів ПК28.15-8 АmVm-1</t>
  </si>
  <si>
    <t>Плити перекриттів ПК28.12-8 АmVm-1</t>
  </si>
  <si>
    <t>Арматура діам.10 А240</t>
  </si>
  <si>
    <t xml:space="preserve">Розділ 5. Колони </t>
  </si>
  <si>
    <t>Улаштування колон К-1,</t>
  </si>
  <si>
    <t>Улаштування колон К-2,</t>
  </si>
  <si>
    <t>Улаштування колон К-3,</t>
  </si>
  <si>
    <t>Улаштування колон К-4,</t>
  </si>
  <si>
    <t>Улаштування колон К-5,</t>
  </si>
  <si>
    <t>Розділ 6. Стіни та перегородки</t>
  </si>
  <si>
    <t>Армування мурування стін та інших конструкцій</t>
  </si>
  <si>
    <t>Розчин  цементний, марка М150</t>
  </si>
  <si>
    <t xml:space="preserve">Мурування  стін з  газоблоків </t>
  </si>
  <si>
    <t>Газоблоки</t>
  </si>
  <si>
    <t>Мурування вентканалів з цегли</t>
  </si>
  <si>
    <t>Суміші бетонні готові  клас бетону В25</t>
  </si>
  <si>
    <t>Стіродуром</t>
  </si>
  <si>
    <t>Клей</t>
  </si>
  <si>
    <t>Суміші бетонні готові клас бетону В25</t>
  </si>
  <si>
    <t>Суміші бетонні готові клас бетону В30</t>
  </si>
  <si>
    <t>Суміші бетонні готові  клас бетону В30</t>
  </si>
  <si>
    <t>Цегла керамічна</t>
  </si>
  <si>
    <t>1000шт</t>
  </si>
  <si>
    <t>Розділ 7. Улаштування сходової клітини</t>
  </si>
  <si>
    <t>Виготовлення арматурних каркасів сходових маршів, площадок, балконів і поручнів</t>
  </si>
  <si>
    <t>Встановлення арматури окремими стрижнями із зварюванням вузлів в сходові марші</t>
  </si>
  <si>
    <t>Арматура діаметр10 мм А 400 С</t>
  </si>
  <si>
    <t>Арматура діаметр 20 мм А-400С,</t>
  </si>
  <si>
    <t>Укладання бетонної суміші в конструкції , сходові марші</t>
  </si>
  <si>
    <t>Розділ 8. ДВЕРІ</t>
  </si>
  <si>
    <t xml:space="preserve">Мурування перегородок з цегли </t>
  </si>
  <si>
    <t>Електроди</t>
  </si>
  <si>
    <t xml:space="preserve">Проволока Вр3 </t>
  </si>
  <si>
    <t>Монтаж конструкцій дверей, металевих вхідних</t>
  </si>
  <si>
    <t xml:space="preserve">піна монтажна </t>
  </si>
  <si>
    <t xml:space="preserve">Блоки дверні вхідні металеві </t>
  </si>
  <si>
    <t xml:space="preserve">Установлення дверних блоків внутрішніх </t>
  </si>
  <si>
    <t>Блоки дверні ДВ-2</t>
  </si>
  <si>
    <t>Блоки дверні ДВ-3</t>
  </si>
  <si>
    <t>Блоки дверні  ДВ-4</t>
  </si>
  <si>
    <t>Блоки дверні  ДВ-5</t>
  </si>
  <si>
    <t>Розділ 9. Вікна</t>
  </si>
  <si>
    <t xml:space="preserve">Заповнення віконних прорізів блоками із металопластику, </t>
  </si>
  <si>
    <t>Вікна металопластикові</t>
  </si>
  <si>
    <t>Обклеювання шибок протиударною плівкою</t>
  </si>
  <si>
    <t>Плівка протиударна самоклеюча</t>
  </si>
  <si>
    <t>Улаштування ущільнених трамбівками підстильних щебеневих шарів</t>
  </si>
  <si>
    <t>Армування стяжки армат.діам.10мм</t>
  </si>
  <si>
    <t xml:space="preserve">Улаштування бетонної стяжки товщ. 100 мм </t>
  </si>
  <si>
    <t xml:space="preserve">Розділ 2 Бетонування пешого поверху </t>
  </si>
  <si>
    <t>Щебінь фракц.10-20мм</t>
  </si>
  <si>
    <t xml:space="preserve">Розділ 10 Підлога </t>
  </si>
  <si>
    <t xml:space="preserve">П-1 </t>
  </si>
  <si>
    <t xml:space="preserve">Улаштування теплої водяної підлоги </t>
  </si>
  <si>
    <t xml:space="preserve">Водяна тепла підлога </t>
  </si>
  <si>
    <t xml:space="preserve">Улаштування цементно- пісчаної стяжки </t>
  </si>
  <si>
    <t xml:space="preserve">П-2 </t>
  </si>
  <si>
    <t>Улаштування  утеплювача із плит стіродур</t>
  </si>
  <si>
    <t>плити стіродур</t>
  </si>
  <si>
    <t>клей для плит</t>
  </si>
  <si>
    <t xml:space="preserve">Ламінат </t>
  </si>
  <si>
    <t>Клей для ламінату</t>
  </si>
  <si>
    <t xml:space="preserve">Улаштування покриттів з атмосферостійкої плитки  </t>
  </si>
  <si>
    <t xml:space="preserve">Плитки Solubie </t>
  </si>
  <si>
    <t>Улаштування покриттів бікроеластом ТПП</t>
  </si>
  <si>
    <t>БікроеластТПП</t>
  </si>
  <si>
    <t>Утеплення покриттів плитами з пенополістірол</t>
  </si>
  <si>
    <t>Пенополістірол</t>
  </si>
  <si>
    <t>Утеплення покриттів керамзитом</t>
  </si>
  <si>
    <t>Улаштування вирівнюючих стяжок цементно-піщаних товщиною 15 мм</t>
  </si>
  <si>
    <t xml:space="preserve">Улаштування покрівель рулонних з матеріалів Уніфлекс ВЕНТ ЄПВ </t>
  </si>
  <si>
    <t xml:space="preserve">Праймер бітумний Техноніколь №1, </t>
  </si>
  <si>
    <t xml:space="preserve">Уніфлекс ВЕНТ ЄПВ </t>
  </si>
  <si>
    <t>Улаштування покрівель рулонних з матеріалів Техноеласт ЕПП</t>
  </si>
  <si>
    <t>Техноеласт ЕПП</t>
  </si>
  <si>
    <t>Улаштування примикань висотою 400 мм з рулонних покрівельних матеріалів до цегляних стін і парапетів</t>
  </si>
  <si>
    <t>Праймер бітумний Техноніколь №1,</t>
  </si>
  <si>
    <t>Установлення водостічних воронок</t>
  </si>
  <si>
    <t>Воронки водостокові діам. 100мм</t>
  </si>
  <si>
    <t>Установлення та розбирання інвентарних риштувань</t>
  </si>
  <si>
    <t>Фарбування фасаду</t>
  </si>
  <si>
    <t>П-3</t>
  </si>
  <si>
    <t xml:space="preserve">керамзит </t>
  </si>
  <si>
    <t>чел/см</t>
  </si>
  <si>
    <t xml:space="preserve">Армат д.10 мм </t>
  </si>
  <si>
    <t>Арматура діам 10</t>
  </si>
  <si>
    <t>Вартість грн. без ПДВ</t>
  </si>
  <si>
    <t>м.зм</t>
  </si>
  <si>
    <t>Плитки атмосферостійкі</t>
  </si>
  <si>
    <t>100шт</t>
  </si>
  <si>
    <t>Дюбель 6х60 шт</t>
  </si>
  <si>
    <t xml:space="preserve">всього </t>
  </si>
  <si>
    <t xml:space="preserve">всього по роботам </t>
  </si>
  <si>
    <t>всього по матеріал</t>
  </si>
  <si>
    <t>Всього по кошторису</t>
  </si>
  <si>
    <t>піна монтажна</t>
  </si>
  <si>
    <t>аренда риштувань</t>
  </si>
  <si>
    <t>Розділ11. Покрівля</t>
  </si>
  <si>
    <t>Розділ 12. Фасад</t>
  </si>
  <si>
    <t>Розділ 13.  Оздоблення стін та стелі</t>
  </si>
  <si>
    <t>Високоякісне  штукатурення поверхонь стін всередені будівлі цементно-вапняним або цементним розчином по каменю та бетону</t>
  </si>
  <si>
    <t>Високоякісне  штукатурення поверхонь стель всередені будівлі цементно-вапняним або цементним розчином по каменю та бетону</t>
  </si>
  <si>
    <t>Кошторис на будівельні роботи котеджу по адресу.пос.Круглик</t>
  </si>
</sst>
</file>

<file path=xl/styles.xml><?xml version="1.0" encoding="utf-8"?>
<styleSheet xmlns="http://schemas.openxmlformats.org/spreadsheetml/2006/main">
  <numFmts count="1">
    <numFmt numFmtId="164" formatCode="#,##0.00;\-#,##0.00;\ \-\ "/>
  </numFmts>
  <fonts count="23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1"/>
      <name val="Arial Cyr"/>
      <family val="2"/>
      <charset val="204"/>
    </font>
    <font>
      <sz val="10"/>
      <name val="Times New Roman Cyr"/>
      <charset val="1"/>
    </font>
    <font>
      <sz val="10"/>
      <name val="Arial"/>
      <family val="2"/>
    </font>
    <font>
      <sz val="11"/>
      <name val="Arial"/>
      <family val="2"/>
      <charset val="204"/>
    </font>
    <font>
      <sz val="9"/>
      <name val="Arial Cyr"/>
      <charset val="204"/>
    </font>
    <font>
      <sz val="11"/>
      <name val="Times New Roman Cyr"/>
      <charset val="1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b/>
      <sz val="11"/>
      <name val="Calibri"/>
      <family val="2"/>
      <charset val="204"/>
    </font>
    <font>
      <b/>
      <sz val="10"/>
      <name val="Arial Cyr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49" fontId="13" fillId="0" borderId="16">
      <alignment horizontal="left" vertical="center" wrapText="1"/>
    </xf>
    <xf numFmtId="49" fontId="13" fillId="0" borderId="17">
      <alignment horizontal="left" vertical="center" wrapText="1"/>
    </xf>
    <xf numFmtId="49" fontId="13" fillId="0" borderId="17">
      <alignment horizontal="center" vertical="center" wrapText="1"/>
    </xf>
    <xf numFmtId="49" fontId="13" fillId="0" borderId="18">
      <alignment horizontal="center" vertical="top" wrapText="1"/>
    </xf>
    <xf numFmtId="49" fontId="13" fillId="0" borderId="17">
      <alignment horizontal="right" vertical="center" wrapText="1"/>
    </xf>
    <xf numFmtId="0" fontId="13" fillId="0" borderId="18">
      <alignment horizontal="right" vertical="top" wrapText="1"/>
    </xf>
    <xf numFmtId="49" fontId="14" fillId="0" borderId="16">
      <alignment horizontal="center" wrapText="1"/>
    </xf>
    <xf numFmtId="49" fontId="13" fillId="0" borderId="26">
      <alignment horizontal="left" vertical="center" wrapText="1"/>
    </xf>
  </cellStyleXfs>
  <cellXfs count="195">
    <xf numFmtId="0" fontId="0" fillId="0" borderId="0" xfId="0"/>
    <xf numFmtId="0" fontId="3" fillId="0" borderId="0" xfId="0" applyFont="1" applyFill="1"/>
    <xf numFmtId="0" fontId="2" fillId="0" borderId="0" xfId="0" applyNumberFormat="1" applyFont="1" applyFill="1" applyBorder="1" applyAlignment="1">
      <alignment vertical="justify" wrapText="1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NumberFormat="1" applyFont="1" applyFill="1" applyBorder="1" applyAlignment="1">
      <alignment horizontal="center" wrapText="1"/>
    </xf>
    <xf numFmtId="0" fontId="9" fillId="0" borderId="0" xfId="0" applyFont="1" applyFill="1"/>
    <xf numFmtId="4" fontId="5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/>
    <xf numFmtId="0" fontId="12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/>
    </xf>
    <xf numFmtId="0" fontId="9" fillId="0" borderId="23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justify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9" xfId="0" applyNumberFormat="1" applyFont="1" applyFill="1" applyBorder="1" applyAlignment="1">
      <alignment horizontal="left"/>
    </xf>
    <xf numFmtId="4" fontId="9" fillId="0" borderId="20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27" xfId="0" applyNumberFormat="1" applyFont="1" applyFill="1" applyBorder="1" applyAlignment="1">
      <alignment horizontal="left" vertical="center" wrapText="1"/>
    </xf>
    <xf numFmtId="4" fontId="16" fillId="0" borderId="27" xfId="0" applyNumberFormat="1" applyFont="1" applyFill="1" applyBorder="1" applyAlignment="1">
      <alignment horizontal="left" vertical="center" wrapText="1"/>
    </xf>
    <xf numFmtId="0" fontId="16" fillId="0" borderId="28" xfId="0" applyNumberFormat="1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/>
    </xf>
    <xf numFmtId="4" fontId="16" fillId="0" borderId="27" xfId="0" applyNumberFormat="1" applyFont="1" applyFill="1" applyBorder="1" applyAlignment="1">
      <alignment horizontal="left"/>
    </xf>
    <xf numFmtId="4" fontId="16" fillId="0" borderId="5" xfId="0" applyNumberFormat="1" applyFont="1" applyFill="1" applyBorder="1" applyAlignment="1">
      <alignment horizontal="left"/>
    </xf>
    <xf numFmtId="0" fontId="16" fillId="0" borderId="29" xfId="0" applyNumberFormat="1" applyFont="1" applyFill="1" applyBorder="1" applyAlignment="1">
      <alignment horizontal="left" vertical="center" wrapText="1"/>
    </xf>
    <xf numFmtId="0" fontId="16" fillId="0" borderId="30" xfId="0" applyNumberFormat="1" applyFont="1" applyFill="1" applyBorder="1" applyAlignment="1">
      <alignment horizontal="left" vertical="center" wrapText="1"/>
    </xf>
    <xf numFmtId="4" fontId="16" fillId="0" borderId="30" xfId="0" applyNumberFormat="1" applyFont="1" applyFill="1" applyBorder="1" applyAlignment="1">
      <alignment horizontal="left" vertical="center" wrapText="1"/>
    </xf>
    <xf numFmtId="0" fontId="16" fillId="0" borderId="30" xfId="0" applyFont="1" applyFill="1" applyBorder="1" applyAlignment="1">
      <alignment horizontal="left"/>
    </xf>
    <xf numFmtId="4" fontId="16" fillId="0" borderId="30" xfId="0" applyNumberFormat="1" applyFont="1" applyFill="1" applyBorder="1" applyAlignment="1">
      <alignment horizontal="left"/>
    </xf>
    <xf numFmtId="4" fontId="16" fillId="0" borderId="31" xfId="0" applyNumberFormat="1" applyFont="1" applyFill="1" applyBorder="1" applyAlignment="1">
      <alignment horizontal="left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/>
    </xf>
    <xf numFmtId="4" fontId="16" fillId="0" borderId="3" xfId="0" applyNumberFormat="1" applyFont="1" applyFill="1" applyBorder="1" applyAlignment="1">
      <alignment horizontal="left"/>
    </xf>
    <xf numFmtId="4" fontId="16" fillId="0" borderId="3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Fill="1" applyBorder="1" applyAlignment="1">
      <alignment horizontal="left" vertical="center" wrapText="1"/>
    </xf>
    <xf numFmtId="4" fontId="16" fillId="0" borderId="31" xfId="0" applyNumberFormat="1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>
      <alignment horizontal="left" vertical="center" wrapText="1"/>
    </xf>
    <xf numFmtId="0" fontId="16" fillId="0" borderId="9" xfId="0" applyNumberFormat="1" applyFont="1" applyFill="1" applyBorder="1" applyAlignment="1">
      <alignment horizontal="left" vertical="center" wrapText="1"/>
    </xf>
    <xf numFmtId="0" fontId="16" fillId="0" borderId="10" xfId="0" applyNumberFormat="1" applyFont="1" applyFill="1" applyBorder="1" applyAlignment="1">
      <alignment horizontal="left" vertical="center" wrapText="1"/>
    </xf>
    <xf numFmtId="4" fontId="16" fillId="0" borderId="10" xfId="0" applyNumberFormat="1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/>
    </xf>
    <xf numFmtId="4" fontId="16" fillId="0" borderId="10" xfId="0" applyNumberFormat="1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8" fillId="0" borderId="3" xfId="0" applyNumberFormat="1" applyFont="1" applyFill="1" applyBorder="1" applyAlignment="1">
      <alignment horizontal="left" vertical="top" wrapText="1"/>
    </xf>
    <xf numFmtId="164" fontId="18" fillId="0" borderId="3" xfId="0" applyNumberFormat="1" applyFont="1" applyFill="1" applyBorder="1" applyAlignment="1">
      <alignment horizontal="left" vertical="top" wrapText="1"/>
    </xf>
    <xf numFmtId="0" fontId="18" fillId="0" borderId="10" xfId="0" applyNumberFormat="1" applyFont="1" applyFill="1" applyBorder="1" applyAlignment="1">
      <alignment horizontal="left" vertical="top" wrapText="1"/>
    </xf>
    <xf numFmtId="0" fontId="18" fillId="0" borderId="32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9" fillId="0" borderId="13" xfId="0" applyNumberFormat="1" applyFont="1" applyFill="1" applyBorder="1" applyAlignment="1">
      <alignment horizontal="left" vertical="center" wrapText="1"/>
    </xf>
    <xf numFmtId="0" fontId="9" fillId="0" borderId="19" xfId="0" applyNumberFormat="1" applyFont="1" applyFill="1" applyBorder="1" applyAlignment="1">
      <alignment horizontal="left" vertical="center" wrapText="1"/>
    </xf>
    <xf numFmtId="0" fontId="9" fillId="0" borderId="20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left" vertical="center" wrapText="1"/>
    </xf>
    <xf numFmtId="4" fontId="9" fillId="0" borderId="19" xfId="0" applyNumberFormat="1" applyFont="1" applyFill="1" applyBorder="1" applyAlignment="1">
      <alignment horizontal="left" vertical="center" wrapText="1"/>
    </xf>
    <xf numFmtId="4" fontId="9" fillId="0" borderId="2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9" fillId="0" borderId="2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4" fontId="1" fillId="0" borderId="20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6" fillId="0" borderId="36" xfId="0" applyNumberFormat="1" applyFont="1" applyFill="1" applyBorder="1" applyAlignment="1">
      <alignment horizontal="left" vertical="center" wrapText="1"/>
    </xf>
    <xf numFmtId="0" fontId="16" fillId="0" borderId="37" xfId="0" applyNumberFormat="1" applyFont="1" applyFill="1" applyBorder="1" applyAlignment="1">
      <alignment horizontal="left" vertical="center" wrapText="1"/>
    </xf>
    <xf numFmtId="0" fontId="16" fillId="0" borderId="38" xfId="0" applyNumberFormat="1" applyFont="1" applyFill="1" applyBorder="1" applyAlignment="1">
      <alignment horizontal="left" vertical="center" wrapText="1"/>
    </xf>
    <xf numFmtId="0" fontId="16" fillId="0" borderId="39" xfId="0" applyNumberFormat="1" applyFont="1" applyFill="1" applyBorder="1" applyAlignment="1">
      <alignment horizontal="left" vertical="center" wrapText="1"/>
    </xf>
    <xf numFmtId="0" fontId="9" fillId="0" borderId="25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16" fillId="0" borderId="33" xfId="0" applyNumberFormat="1" applyFont="1" applyFill="1" applyBorder="1" applyAlignment="1">
      <alignment horizontal="left" vertical="center" wrapText="1"/>
    </xf>
    <xf numFmtId="0" fontId="16" fillId="0" borderId="40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left" vertical="center" wrapText="1"/>
    </xf>
    <xf numFmtId="0" fontId="16" fillId="0" borderId="34" xfId="0" applyNumberFormat="1" applyFont="1" applyFill="1" applyBorder="1" applyAlignment="1">
      <alignment horizontal="left" vertical="center" wrapText="1"/>
    </xf>
    <xf numFmtId="4" fontId="9" fillId="0" borderId="8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/>
    </xf>
    <xf numFmtId="0" fontId="18" fillId="0" borderId="3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/>
    </xf>
    <xf numFmtId="4" fontId="20" fillId="0" borderId="5" xfId="0" applyNumberFormat="1" applyFont="1" applyFill="1" applyBorder="1" applyAlignment="1">
      <alignment horizontal="left"/>
    </xf>
    <xf numFmtId="0" fontId="18" fillId="0" borderId="10" xfId="0" applyNumberFormat="1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/>
    </xf>
    <xf numFmtId="4" fontId="20" fillId="0" borderId="11" xfId="0" applyNumberFormat="1" applyFont="1" applyFill="1" applyBorder="1" applyAlignment="1">
      <alignment horizontal="left"/>
    </xf>
    <xf numFmtId="0" fontId="17" fillId="0" borderId="34" xfId="0" applyNumberFormat="1" applyFont="1" applyFill="1" applyBorder="1" applyAlignment="1">
      <alignment horizontal="left" vertical="top" wrapText="1"/>
    </xf>
    <xf numFmtId="0" fontId="18" fillId="0" borderId="32" xfId="0" applyNumberFormat="1" applyFont="1" applyFill="1" applyBorder="1" applyAlignment="1">
      <alignment horizontal="left" vertical="center" wrapText="1"/>
    </xf>
    <xf numFmtId="0" fontId="20" fillId="0" borderId="32" xfId="0" applyFont="1" applyFill="1" applyBorder="1" applyAlignment="1">
      <alignment horizontal="left"/>
    </xf>
    <xf numFmtId="4" fontId="20" fillId="0" borderId="35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4" fontId="16" fillId="0" borderId="43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left"/>
    </xf>
    <xf numFmtId="4" fontId="9" fillId="0" borderId="13" xfId="0" applyNumberFormat="1" applyFont="1" applyFill="1" applyBorder="1" applyAlignment="1">
      <alignment horizontal="left" vertical="center" wrapText="1"/>
    </xf>
    <xf numFmtId="4" fontId="9" fillId="0" borderId="20" xfId="0" applyNumberFormat="1" applyFont="1" applyFill="1" applyBorder="1" applyAlignment="1">
      <alignment horizontal="left" vertical="center" wrapText="1"/>
    </xf>
    <xf numFmtId="4" fontId="9" fillId="0" borderId="19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top" wrapText="1"/>
    </xf>
    <xf numFmtId="9" fontId="2" fillId="0" borderId="0" xfId="0" applyNumberFormat="1" applyFont="1" applyFill="1" applyBorder="1" applyAlignment="1">
      <alignment horizontal="left" vertical="center" wrapText="1"/>
    </xf>
    <xf numFmtId="4" fontId="9" fillId="2" borderId="13" xfId="0" applyNumberFormat="1" applyFont="1" applyFill="1" applyBorder="1" applyAlignment="1">
      <alignment horizontal="left"/>
    </xf>
    <xf numFmtId="4" fontId="9" fillId="2" borderId="13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0" fontId="9" fillId="0" borderId="13" xfId="0" applyNumberFormat="1" applyFont="1" applyFill="1" applyBorder="1" applyAlignment="1">
      <alignment horizontal="left" vertical="center" wrapText="1"/>
    </xf>
    <xf numFmtId="0" fontId="9" fillId="0" borderId="20" xfId="0" applyNumberFormat="1" applyFont="1" applyFill="1" applyBorder="1" applyAlignment="1">
      <alignment horizontal="left" vertical="center" wrapText="1"/>
    </xf>
    <xf numFmtId="4" fontId="9" fillId="2" borderId="13" xfId="0" applyNumberFormat="1" applyFont="1" applyFill="1" applyBorder="1" applyAlignment="1">
      <alignment horizontal="left" vertical="center" wrapText="1"/>
    </xf>
    <xf numFmtId="4" fontId="9" fillId="2" borderId="20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left" vertical="center" wrapText="1"/>
    </xf>
    <xf numFmtId="4" fontId="9" fillId="0" borderId="20" xfId="0" applyNumberFormat="1" applyFont="1" applyFill="1" applyBorder="1" applyAlignment="1">
      <alignment horizontal="left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0" fontId="9" fillId="0" borderId="19" xfId="0" applyNumberFormat="1" applyFont="1" applyFill="1" applyBorder="1" applyAlignment="1">
      <alignment horizontal="left" vertical="center" wrapText="1"/>
    </xf>
    <xf numFmtId="0" fontId="9" fillId="0" borderId="4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2" borderId="19" xfId="0" applyNumberFormat="1" applyFont="1" applyFill="1" applyBorder="1" applyAlignment="1">
      <alignment horizontal="left" vertical="center" wrapText="1"/>
    </xf>
    <xf numFmtId="4" fontId="9" fillId="0" borderId="19" xfId="0" applyNumberFormat="1" applyFont="1" applyFill="1" applyBorder="1" applyAlignment="1">
      <alignment horizontal="left" vertical="center" wrapText="1"/>
    </xf>
    <xf numFmtId="0" fontId="9" fillId="0" borderId="25" xfId="0" applyNumberFormat="1" applyFont="1" applyFill="1" applyBorder="1" applyAlignment="1">
      <alignment horizontal="left" vertical="center" wrapText="1"/>
    </xf>
    <xf numFmtId="0" fontId="9" fillId="0" borderId="22" xfId="0" applyNumberFormat="1" applyFont="1" applyFill="1" applyBorder="1" applyAlignment="1">
      <alignment horizontal="left" vertical="center" wrapText="1"/>
    </xf>
    <xf numFmtId="4" fontId="9" fillId="0" borderId="41" xfId="0" applyNumberFormat="1" applyFont="1" applyFill="1" applyBorder="1" applyAlignment="1">
      <alignment horizontal="left" vertical="center" wrapText="1"/>
    </xf>
    <xf numFmtId="4" fontId="9" fillId="2" borderId="41" xfId="0" applyNumberFormat="1" applyFont="1" applyFill="1" applyBorder="1" applyAlignment="1">
      <alignment horizontal="left" vertical="center" wrapText="1"/>
    </xf>
    <xf numFmtId="0" fontId="9" fillId="0" borderId="8" xfId="0" applyNumberFormat="1" applyFont="1" applyFill="1" applyBorder="1" applyAlignment="1">
      <alignment horizontal="left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16" fillId="0" borderId="4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justify" wrapText="1"/>
    </xf>
    <xf numFmtId="0" fontId="9" fillId="0" borderId="7" xfId="0" applyNumberFormat="1" applyFont="1" applyFill="1" applyBorder="1" applyAlignment="1">
      <alignment horizontal="left" vertical="center" wrapText="1"/>
    </xf>
    <xf numFmtId="0" fontId="16" fillId="0" borderId="2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33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left" vertical="center" wrapText="1"/>
    </xf>
    <xf numFmtId="0" fontId="9" fillId="0" borderId="24" xfId="0" applyNumberFormat="1" applyFont="1" applyFill="1" applyBorder="1" applyAlignment="1">
      <alignment horizontal="left" vertical="center" wrapText="1"/>
    </xf>
    <xf numFmtId="0" fontId="16" fillId="0" borderId="23" xfId="0" applyNumberFormat="1" applyFont="1" applyFill="1" applyBorder="1" applyAlignment="1">
      <alignment horizontal="center" vertical="center" wrapText="1"/>
    </xf>
    <xf numFmtId="0" fontId="16" fillId="0" borderId="2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20" xfId="0" applyNumberFormat="1" applyFont="1" applyFill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4" fontId="1" fillId="0" borderId="20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left" vertical="center" wrapText="1"/>
    </xf>
    <xf numFmtId="4" fontId="1" fillId="2" borderId="20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</cellXfs>
  <cellStyles count="14">
    <cellStyle name="IvkDocStyle 28" xfId="13"/>
    <cellStyle name="IvkDocStyle 31" xfId="10"/>
    <cellStyle name="IvkDocStyle 32" xfId="7"/>
    <cellStyle name="IvkDocStyle 33" xfId="6"/>
    <cellStyle name="IvkDocStyle 34" xfId="8"/>
    <cellStyle name="IvkDocStyle 35" xfId="12"/>
    <cellStyle name="IvkDocStyle 36" xfId="9"/>
    <cellStyle name="IvkDocStyle 38" xfId="11"/>
    <cellStyle name="Обычный" xfId="0" builtinId="0"/>
    <cellStyle name="Обычный 2" xfId="1"/>
    <cellStyle name="Обычный 3" xfId="2"/>
    <cellStyle name="Обычный 3 2" xfId="3"/>
    <cellStyle name="Обычный 3_14.06.08 ЭНИ подряд PULSE Redbull сметы 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82"/>
  <sheetViews>
    <sheetView tabSelected="1" topLeftCell="C243" zoomScaleNormal="100" zoomScaleSheetLayoutView="40" workbookViewId="0">
      <selection activeCell="AD260" sqref="AD260"/>
    </sheetView>
  </sheetViews>
  <sheetFormatPr defaultColWidth="9.140625" defaultRowHeight="12.75"/>
  <cols>
    <col min="1" max="1" width="4" style="12" customWidth="1"/>
    <col min="2" max="2" width="41.7109375" style="4" customWidth="1"/>
    <col min="3" max="3" width="6.5703125" style="4" customWidth="1"/>
    <col min="4" max="4" width="7.28515625" style="25" customWidth="1"/>
    <col min="5" max="5" width="8.28515625" style="25" customWidth="1"/>
    <col min="6" max="6" width="11.7109375" style="25" customWidth="1"/>
    <col min="7" max="7" width="10" style="25" hidden="1" customWidth="1"/>
    <col min="8" max="8" width="10.42578125" style="25" hidden="1" customWidth="1"/>
    <col min="9" max="9" width="11.5703125" style="25" hidden="1" customWidth="1"/>
    <col min="10" max="10" width="10" style="25" hidden="1" customWidth="1"/>
    <col min="11" max="11" width="13.42578125" style="25" hidden="1" customWidth="1"/>
    <col min="12" max="12" width="38.85546875" style="4" hidden="1" customWidth="1"/>
    <col min="13" max="13" width="6.7109375" style="4" hidden="1" customWidth="1"/>
    <col min="14" max="14" width="6.85546875" style="4" hidden="1" customWidth="1"/>
    <col min="15" max="15" width="10.5703125" style="4" hidden="1" customWidth="1"/>
    <col min="16" max="16" width="11.42578125" style="4" hidden="1" customWidth="1"/>
    <col min="17" max="17" width="13.5703125" style="4" customWidth="1"/>
    <col min="18" max="18" width="15.42578125" style="4" customWidth="1"/>
    <col min="19" max="19" width="17.42578125" style="4" customWidth="1"/>
    <col min="20" max="16384" width="9.140625" style="4"/>
  </cols>
  <sheetData>
    <row r="1" spans="1:16" s="1" customFormat="1" ht="30.75" customHeight="1">
      <c r="A1" s="176" t="s">
        <v>10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s="30" customFormat="1" ht="14.85" customHeight="1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42"/>
      <c r="L2" s="29"/>
      <c r="M2" s="29"/>
      <c r="N2" s="29"/>
      <c r="O2" s="29"/>
      <c r="P2" s="29"/>
    </row>
    <row r="3" spans="1:16" s="30" customFormat="1" ht="14.85" customHeight="1">
      <c r="A3" s="177"/>
      <c r="B3" s="172"/>
      <c r="C3" s="172"/>
      <c r="D3" s="172"/>
      <c r="E3" s="172"/>
      <c r="F3" s="172"/>
      <c r="G3" s="172"/>
      <c r="H3" s="172"/>
      <c r="I3" s="172"/>
      <c r="J3" s="172"/>
      <c r="K3" s="42"/>
    </row>
    <row r="4" spans="1:16" s="30" customFormat="1" ht="16.5" customHeight="1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42"/>
    </row>
    <row r="5" spans="1:16" s="30" customFormat="1" ht="14.85" customHeight="1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42"/>
    </row>
    <row r="6" spans="1:16" s="30" customFormat="1" ht="14.85" customHeight="1">
      <c r="A6" s="177"/>
      <c r="B6" s="172"/>
      <c r="C6" s="172"/>
      <c r="D6" s="172"/>
      <c r="E6" s="172"/>
      <c r="F6" s="172"/>
      <c r="G6" s="172"/>
      <c r="H6" s="172"/>
      <c r="I6" s="172"/>
      <c r="J6" s="172"/>
      <c r="K6" s="42"/>
    </row>
    <row r="7" spans="1:16" s="30" customFormat="1" ht="15" customHeight="1">
      <c r="A7" s="171" t="s">
        <v>223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</row>
    <row r="8" spans="1:16" s="30" customFormat="1" ht="16.5" customHeight="1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42"/>
    </row>
    <row r="9" spans="1:16" s="3" customFormat="1" ht="24.75" hidden="1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43"/>
      <c r="L9" s="2"/>
      <c r="M9" s="2"/>
      <c r="N9" s="2"/>
      <c r="O9" s="2"/>
      <c r="P9" s="2"/>
    </row>
    <row r="10" spans="1:16" s="5" customFormat="1" ht="15" customHeight="1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</row>
    <row r="11" spans="1:16" s="5" customFormat="1" ht="15.75" customHeight="1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</row>
    <row r="12" spans="1:16" ht="3" customHeight="1" thickBot="1">
      <c r="A12" s="6"/>
      <c r="B12" s="6"/>
      <c r="C12" s="6"/>
      <c r="D12" s="23"/>
      <c r="E12" s="23"/>
      <c r="F12" s="23"/>
      <c r="G12" s="23"/>
      <c r="H12" s="23"/>
      <c r="I12" s="23"/>
      <c r="J12" s="23"/>
      <c r="K12" s="23"/>
    </row>
    <row r="13" spans="1:16" s="7" customFormat="1" ht="53.25" customHeight="1">
      <c r="A13" s="31" t="s">
        <v>0</v>
      </c>
      <c r="B13" s="32" t="s">
        <v>2</v>
      </c>
      <c r="C13" s="32" t="s">
        <v>3</v>
      </c>
      <c r="D13" s="32" t="s">
        <v>4</v>
      </c>
      <c r="E13" s="32" t="s">
        <v>17</v>
      </c>
      <c r="F13" s="32" t="s">
        <v>207</v>
      </c>
      <c r="G13" s="32"/>
      <c r="H13" s="32" t="s">
        <v>5</v>
      </c>
      <c r="I13" s="33"/>
      <c r="J13" s="33" t="s">
        <v>6</v>
      </c>
      <c r="K13" s="33"/>
      <c r="L13" s="32" t="s">
        <v>7</v>
      </c>
      <c r="M13" s="32" t="s">
        <v>1</v>
      </c>
      <c r="N13" s="32" t="s">
        <v>16</v>
      </c>
      <c r="O13" s="32" t="s">
        <v>17</v>
      </c>
      <c r="P13" s="34" t="s">
        <v>18</v>
      </c>
    </row>
    <row r="14" spans="1:16" s="7" customFormat="1">
      <c r="A14" s="19">
        <v>1</v>
      </c>
      <c r="B14" s="44">
        <v>2</v>
      </c>
      <c r="C14" s="44">
        <v>4</v>
      </c>
      <c r="D14" s="44">
        <v>5</v>
      </c>
      <c r="E14" s="44"/>
      <c r="F14" s="44"/>
      <c r="G14" s="44"/>
      <c r="H14" s="44">
        <v>6</v>
      </c>
      <c r="I14" s="20"/>
      <c r="J14" s="20">
        <v>7</v>
      </c>
      <c r="K14" s="20"/>
      <c r="L14" s="21">
        <v>8</v>
      </c>
      <c r="M14" s="21">
        <v>9</v>
      </c>
      <c r="N14" s="21">
        <v>10</v>
      </c>
      <c r="O14" s="21">
        <v>11</v>
      </c>
      <c r="P14" s="22">
        <v>12</v>
      </c>
    </row>
    <row r="15" spans="1:16" s="7" customFormat="1">
      <c r="A15" s="179" t="s">
        <v>66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</row>
    <row r="16" spans="1:16" s="7" customFormat="1" ht="21.6" customHeight="1">
      <c r="A16" s="90">
        <v>1</v>
      </c>
      <c r="B16" s="82" t="s">
        <v>67</v>
      </c>
      <c r="C16" s="82" t="s">
        <v>12</v>
      </c>
      <c r="D16" s="85">
        <v>31.8</v>
      </c>
      <c r="E16" s="142"/>
      <c r="F16" s="85">
        <f>E16*D16</f>
        <v>0</v>
      </c>
      <c r="G16" s="82"/>
      <c r="H16" s="82"/>
      <c r="I16" s="35"/>
      <c r="J16" s="35"/>
      <c r="K16" s="35"/>
      <c r="L16" s="36" t="s">
        <v>92</v>
      </c>
      <c r="M16" s="36" t="s">
        <v>204</v>
      </c>
      <c r="N16" s="38">
        <v>2</v>
      </c>
      <c r="O16" s="141"/>
      <c r="P16" s="39">
        <f>O16*N16</f>
        <v>0</v>
      </c>
    </row>
    <row r="17" spans="1:16" s="7" customFormat="1" ht="21.6" customHeight="1">
      <c r="A17" s="90">
        <v>2</v>
      </c>
      <c r="B17" s="82" t="s">
        <v>68</v>
      </c>
      <c r="C17" s="82" t="s">
        <v>12</v>
      </c>
      <c r="D17" s="85">
        <v>156</v>
      </c>
      <c r="E17" s="142"/>
      <c r="F17" s="85">
        <f>E17*D17</f>
        <v>0</v>
      </c>
      <c r="G17" s="82"/>
      <c r="H17" s="82"/>
      <c r="I17" s="35"/>
      <c r="J17" s="35"/>
      <c r="K17" s="35"/>
      <c r="L17" s="36"/>
      <c r="M17" s="36"/>
      <c r="N17" s="38"/>
      <c r="O17" s="141"/>
      <c r="P17" s="39">
        <f>O17*N17</f>
        <v>0</v>
      </c>
    </row>
    <row r="18" spans="1:16" s="7" customFormat="1" ht="21.6" customHeight="1">
      <c r="A18" s="90">
        <v>3</v>
      </c>
      <c r="B18" s="82" t="s">
        <v>91</v>
      </c>
      <c r="C18" s="82" t="s">
        <v>12</v>
      </c>
      <c r="D18" s="85">
        <v>12</v>
      </c>
      <c r="E18" s="142"/>
      <c r="F18" s="85">
        <f>E18*D18</f>
        <v>0</v>
      </c>
      <c r="G18" s="82"/>
      <c r="H18" s="82"/>
      <c r="I18" s="35"/>
      <c r="J18" s="35"/>
      <c r="K18" s="35"/>
      <c r="L18" s="36" t="s">
        <v>92</v>
      </c>
      <c r="M18" s="36" t="s">
        <v>204</v>
      </c>
      <c r="N18" s="38">
        <v>2</v>
      </c>
      <c r="O18" s="141"/>
      <c r="P18" s="39">
        <f>O18*N18</f>
        <v>0</v>
      </c>
    </row>
    <row r="19" spans="1:16" s="7" customFormat="1" ht="21.6" customHeight="1" thickBot="1">
      <c r="A19" s="90">
        <v>4</v>
      </c>
      <c r="B19" s="82" t="s">
        <v>90</v>
      </c>
      <c r="C19" s="82" t="s">
        <v>20</v>
      </c>
      <c r="D19" s="85">
        <v>18</v>
      </c>
      <c r="E19" s="142"/>
      <c r="F19" s="85">
        <f>E19*D19</f>
        <v>0</v>
      </c>
      <c r="G19" s="82"/>
      <c r="H19" s="82"/>
      <c r="I19" s="35"/>
      <c r="J19" s="35"/>
      <c r="K19" s="35"/>
      <c r="L19" s="36" t="s">
        <v>93</v>
      </c>
      <c r="M19" s="36" t="s">
        <v>204</v>
      </c>
      <c r="N19" s="38">
        <v>2</v>
      </c>
      <c r="O19" s="141"/>
      <c r="P19" s="38">
        <f>O19*N19</f>
        <v>0</v>
      </c>
    </row>
    <row r="20" spans="1:16" s="7" customFormat="1" ht="21.6" customHeight="1">
      <c r="A20" s="95"/>
      <c r="B20" s="50" t="s">
        <v>65</v>
      </c>
      <c r="C20" s="51"/>
      <c r="D20" s="51"/>
      <c r="E20" s="51"/>
      <c r="F20" s="52">
        <f>SUM(F16:F19)</f>
        <v>0</v>
      </c>
      <c r="G20" s="51"/>
      <c r="H20" s="51"/>
      <c r="I20" s="53"/>
      <c r="J20" s="53"/>
      <c r="K20" s="53"/>
      <c r="L20" s="54"/>
      <c r="M20" s="54"/>
      <c r="N20" s="55"/>
      <c r="O20" s="55"/>
      <c r="P20" s="56">
        <f>SUM(P16:P19)</f>
        <v>0</v>
      </c>
    </row>
    <row r="21" spans="1:16" s="7" customFormat="1" ht="21.6" customHeight="1" thickBot="1">
      <c r="A21" s="57"/>
      <c r="B21" s="58"/>
      <c r="C21" s="58"/>
      <c r="D21" s="58"/>
      <c r="E21" s="58"/>
      <c r="F21" s="59"/>
      <c r="G21" s="58"/>
      <c r="H21" s="58"/>
      <c r="I21" s="58"/>
      <c r="J21" s="58"/>
      <c r="K21" s="58"/>
      <c r="L21" s="60"/>
      <c r="M21" s="60"/>
      <c r="N21" s="61"/>
      <c r="O21" s="61"/>
      <c r="P21" s="62">
        <f>F20+P20</f>
        <v>0</v>
      </c>
    </row>
    <row r="22" spans="1:16" s="7" customFormat="1" ht="21.6" customHeight="1">
      <c r="A22" s="170" t="s">
        <v>69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</row>
    <row r="23" spans="1:16" s="7" customFormat="1" ht="21.6" customHeight="1">
      <c r="A23" s="90">
        <v>5</v>
      </c>
      <c r="B23" s="82" t="s">
        <v>70</v>
      </c>
      <c r="C23" s="82" t="s">
        <v>12</v>
      </c>
      <c r="D23" s="82">
        <v>10.4</v>
      </c>
      <c r="E23" s="142"/>
      <c r="F23" s="85">
        <f>E23*D23</f>
        <v>0</v>
      </c>
      <c r="G23" s="82"/>
      <c r="H23" s="82"/>
      <c r="I23" s="35"/>
      <c r="J23" s="35"/>
      <c r="K23" s="35"/>
      <c r="L23" s="36" t="s">
        <v>71</v>
      </c>
      <c r="M23" s="36" t="s">
        <v>12</v>
      </c>
      <c r="N23" s="38">
        <v>10.4</v>
      </c>
      <c r="O23" s="141"/>
      <c r="P23" s="39">
        <f>O23*N23</f>
        <v>0</v>
      </c>
    </row>
    <row r="24" spans="1:16" s="7" customFormat="1" ht="24.6" customHeight="1">
      <c r="A24" s="150">
        <v>6</v>
      </c>
      <c r="B24" s="150" t="s">
        <v>72</v>
      </c>
      <c r="C24" s="150" t="s">
        <v>12</v>
      </c>
      <c r="D24" s="154">
        <v>24.5</v>
      </c>
      <c r="E24" s="152"/>
      <c r="F24" s="154">
        <f>E24*D24</f>
        <v>0</v>
      </c>
      <c r="G24" s="82"/>
      <c r="H24" s="82"/>
      <c r="I24" s="35"/>
      <c r="J24" s="35"/>
      <c r="K24" s="35"/>
      <c r="L24" s="36" t="s">
        <v>73</v>
      </c>
      <c r="M24" s="36" t="s">
        <v>20</v>
      </c>
      <c r="N24" s="38">
        <v>3</v>
      </c>
      <c r="O24" s="141"/>
      <c r="P24" s="39">
        <f t="shared" ref="P24:P65" si="0">O24*N24</f>
        <v>0</v>
      </c>
    </row>
    <row r="25" spans="1:16" s="7" customFormat="1" ht="21.6" customHeight="1">
      <c r="A25" s="159"/>
      <c r="B25" s="159"/>
      <c r="C25" s="159"/>
      <c r="D25" s="163"/>
      <c r="E25" s="162"/>
      <c r="F25" s="163"/>
      <c r="G25" s="82"/>
      <c r="H25" s="82"/>
      <c r="I25" s="35"/>
      <c r="J25" s="35"/>
      <c r="K25" s="35"/>
      <c r="L25" s="36" t="s">
        <v>74</v>
      </c>
      <c r="M25" s="36" t="s">
        <v>20</v>
      </c>
      <c r="N25" s="38">
        <v>0.13</v>
      </c>
      <c r="O25" s="141"/>
      <c r="P25" s="39">
        <f t="shared" si="0"/>
        <v>0</v>
      </c>
    </row>
    <row r="26" spans="1:16" s="7" customFormat="1" ht="21.6" customHeight="1">
      <c r="A26" s="151"/>
      <c r="B26" s="151"/>
      <c r="C26" s="151"/>
      <c r="D26" s="155"/>
      <c r="E26" s="153"/>
      <c r="F26" s="155"/>
      <c r="G26" s="82"/>
      <c r="H26" s="82"/>
      <c r="I26" s="35"/>
      <c r="J26" s="35"/>
      <c r="K26" s="35"/>
      <c r="L26" s="36" t="s">
        <v>75</v>
      </c>
      <c r="M26" s="36" t="s">
        <v>12</v>
      </c>
      <c r="N26" s="38">
        <v>24.5</v>
      </c>
      <c r="O26" s="141"/>
      <c r="P26" s="39">
        <f t="shared" si="0"/>
        <v>0</v>
      </c>
    </row>
    <row r="27" spans="1:16" s="7" customFormat="1" ht="21.6" customHeight="1">
      <c r="A27" s="150">
        <v>7</v>
      </c>
      <c r="B27" s="150" t="s">
        <v>76</v>
      </c>
      <c r="C27" s="150" t="s">
        <v>14</v>
      </c>
      <c r="D27" s="154">
        <v>110</v>
      </c>
      <c r="E27" s="152"/>
      <c r="F27" s="154">
        <f>E27*D27</f>
        <v>0</v>
      </c>
      <c r="G27" s="82"/>
      <c r="H27" s="82"/>
      <c r="I27" s="35"/>
      <c r="J27" s="35"/>
      <c r="K27" s="35"/>
      <c r="L27" s="36" t="s">
        <v>77</v>
      </c>
      <c r="M27" s="36" t="s">
        <v>14</v>
      </c>
      <c r="N27" s="38">
        <v>46</v>
      </c>
      <c r="O27" s="141"/>
      <c r="P27" s="39">
        <f t="shared" si="0"/>
        <v>0</v>
      </c>
    </row>
    <row r="28" spans="1:16" s="7" customFormat="1" ht="21.6" customHeight="1">
      <c r="A28" s="159"/>
      <c r="B28" s="159"/>
      <c r="C28" s="159"/>
      <c r="D28" s="163"/>
      <c r="E28" s="162"/>
      <c r="F28" s="163"/>
      <c r="G28" s="82"/>
      <c r="H28" s="82"/>
      <c r="I28" s="35"/>
      <c r="J28" s="35"/>
      <c r="K28" s="35"/>
      <c r="L28" s="36" t="s">
        <v>78</v>
      </c>
      <c r="M28" s="36" t="s">
        <v>14</v>
      </c>
      <c r="N28" s="38">
        <v>3</v>
      </c>
      <c r="O28" s="141"/>
      <c r="P28" s="39">
        <f t="shared" si="0"/>
        <v>0</v>
      </c>
    </row>
    <row r="29" spans="1:16" s="7" customFormat="1" ht="21.6" customHeight="1">
      <c r="A29" s="159"/>
      <c r="B29" s="159"/>
      <c r="C29" s="159"/>
      <c r="D29" s="163"/>
      <c r="E29" s="162"/>
      <c r="F29" s="163"/>
      <c r="G29" s="82"/>
      <c r="H29" s="82"/>
      <c r="I29" s="35"/>
      <c r="J29" s="35"/>
      <c r="K29" s="35"/>
      <c r="L29" s="36" t="s">
        <v>79</v>
      </c>
      <c r="M29" s="36" t="s">
        <v>14</v>
      </c>
      <c r="N29" s="38">
        <v>37</v>
      </c>
      <c r="O29" s="141"/>
      <c r="P29" s="39">
        <f t="shared" si="0"/>
        <v>0</v>
      </c>
    </row>
    <row r="30" spans="1:16" s="7" customFormat="1" ht="21.6" customHeight="1">
      <c r="A30" s="159"/>
      <c r="B30" s="159"/>
      <c r="C30" s="159"/>
      <c r="D30" s="163"/>
      <c r="E30" s="162"/>
      <c r="F30" s="163"/>
      <c r="G30" s="82"/>
      <c r="H30" s="82"/>
      <c r="I30" s="35"/>
      <c r="J30" s="35"/>
      <c r="K30" s="35"/>
      <c r="L30" s="36" t="s">
        <v>80</v>
      </c>
      <c r="M30" s="36" t="s">
        <v>14</v>
      </c>
      <c r="N30" s="38">
        <v>23</v>
      </c>
      <c r="O30" s="141"/>
      <c r="P30" s="39">
        <f t="shared" si="0"/>
        <v>0</v>
      </c>
    </row>
    <row r="31" spans="1:16" s="7" customFormat="1" ht="21.6" customHeight="1">
      <c r="A31" s="159"/>
      <c r="B31" s="159"/>
      <c r="C31" s="159"/>
      <c r="D31" s="163"/>
      <c r="E31" s="162"/>
      <c r="F31" s="163"/>
      <c r="G31" s="82"/>
      <c r="H31" s="82"/>
      <c r="I31" s="35"/>
      <c r="J31" s="35"/>
      <c r="K31" s="35"/>
      <c r="L31" s="36" t="s">
        <v>81</v>
      </c>
      <c r="M31" s="36" t="s">
        <v>14</v>
      </c>
      <c r="N31" s="38">
        <v>1</v>
      </c>
      <c r="O31" s="141"/>
      <c r="P31" s="39">
        <f t="shared" si="0"/>
        <v>0</v>
      </c>
    </row>
    <row r="32" spans="1:16" s="7" customFormat="1" ht="21.6" customHeight="1">
      <c r="A32" s="151"/>
      <c r="B32" s="151"/>
      <c r="C32" s="151"/>
      <c r="D32" s="155"/>
      <c r="E32" s="153"/>
      <c r="F32" s="155"/>
      <c r="G32" s="82"/>
      <c r="H32" s="82"/>
      <c r="I32" s="35"/>
      <c r="J32" s="35"/>
      <c r="K32" s="35"/>
      <c r="L32" s="36" t="s">
        <v>136</v>
      </c>
      <c r="M32" s="36" t="s">
        <v>12</v>
      </c>
      <c r="N32" s="38">
        <v>10</v>
      </c>
      <c r="O32" s="141"/>
      <c r="P32" s="39">
        <f t="shared" si="0"/>
        <v>0</v>
      </c>
    </row>
    <row r="33" spans="1:16" s="7" customFormat="1" ht="21.6" customHeight="1">
      <c r="A33" s="150">
        <v>8</v>
      </c>
      <c r="B33" s="150" t="s">
        <v>82</v>
      </c>
      <c r="C33" s="150" t="s">
        <v>12</v>
      </c>
      <c r="D33" s="154">
        <v>14.25</v>
      </c>
      <c r="E33" s="152"/>
      <c r="F33" s="154">
        <f>E33*D33</f>
        <v>0</v>
      </c>
      <c r="G33" s="82"/>
      <c r="H33" s="82"/>
      <c r="I33" s="35"/>
      <c r="J33" s="35"/>
      <c r="K33" s="35"/>
      <c r="L33" s="36" t="s">
        <v>136</v>
      </c>
      <c r="M33" s="36" t="s">
        <v>12</v>
      </c>
      <c r="N33" s="38">
        <v>14.25</v>
      </c>
      <c r="O33" s="141"/>
      <c r="P33" s="39">
        <f t="shared" si="0"/>
        <v>0</v>
      </c>
    </row>
    <row r="34" spans="1:16" s="7" customFormat="1" ht="21.6" customHeight="1">
      <c r="A34" s="159"/>
      <c r="B34" s="159"/>
      <c r="C34" s="159"/>
      <c r="D34" s="163"/>
      <c r="E34" s="162"/>
      <c r="F34" s="163"/>
      <c r="G34" s="82"/>
      <c r="H34" s="82"/>
      <c r="I34" s="35"/>
      <c r="J34" s="35"/>
      <c r="K34" s="35"/>
      <c r="L34" s="36" t="s">
        <v>73</v>
      </c>
      <c r="M34" s="36" t="s">
        <v>20</v>
      </c>
      <c r="N34" s="38">
        <v>1.3</v>
      </c>
      <c r="O34" s="141"/>
      <c r="P34" s="39">
        <f t="shared" si="0"/>
        <v>0</v>
      </c>
    </row>
    <row r="35" spans="1:16" s="7" customFormat="1" ht="21.6" customHeight="1">
      <c r="A35" s="151"/>
      <c r="B35" s="151"/>
      <c r="C35" s="151"/>
      <c r="D35" s="155"/>
      <c r="E35" s="153"/>
      <c r="F35" s="155"/>
      <c r="G35" s="82"/>
      <c r="H35" s="82"/>
      <c r="I35" s="35"/>
      <c r="J35" s="35"/>
      <c r="K35" s="35"/>
      <c r="L35" s="36" t="s">
        <v>74</v>
      </c>
      <c r="M35" s="36" t="s">
        <v>20</v>
      </c>
      <c r="N35" s="38">
        <v>0.64600000000000002</v>
      </c>
      <c r="O35" s="141"/>
      <c r="P35" s="39">
        <f t="shared" si="0"/>
        <v>0</v>
      </c>
    </row>
    <row r="36" spans="1:16" s="7" customFormat="1" ht="21.6" customHeight="1">
      <c r="A36" s="150">
        <v>9</v>
      </c>
      <c r="B36" s="150" t="s">
        <v>83</v>
      </c>
      <c r="C36" s="150" t="s">
        <v>12</v>
      </c>
      <c r="D36" s="154">
        <v>3.45</v>
      </c>
      <c r="E36" s="152"/>
      <c r="F36" s="154">
        <f>E36*D36</f>
        <v>0</v>
      </c>
      <c r="G36" s="82"/>
      <c r="H36" s="82"/>
      <c r="I36" s="35"/>
      <c r="J36" s="35"/>
      <c r="K36" s="35"/>
      <c r="L36" s="36" t="s">
        <v>75</v>
      </c>
      <c r="M36" s="36" t="s">
        <v>12</v>
      </c>
      <c r="N36" s="38">
        <v>3.45</v>
      </c>
      <c r="O36" s="141"/>
      <c r="P36" s="39">
        <f t="shared" si="0"/>
        <v>0</v>
      </c>
    </row>
    <row r="37" spans="1:16" s="7" customFormat="1" ht="21.6" customHeight="1">
      <c r="A37" s="159"/>
      <c r="B37" s="159"/>
      <c r="C37" s="159"/>
      <c r="D37" s="163"/>
      <c r="E37" s="162"/>
      <c r="F37" s="163"/>
      <c r="G37" s="82"/>
      <c r="H37" s="82"/>
      <c r="I37" s="35"/>
      <c r="J37" s="35"/>
      <c r="K37" s="35"/>
      <c r="L37" s="36" t="s">
        <v>84</v>
      </c>
      <c r="M37" s="36" t="s">
        <v>20</v>
      </c>
      <c r="N37" s="38">
        <v>0.182</v>
      </c>
      <c r="O37" s="141"/>
      <c r="P37" s="39">
        <f t="shared" si="0"/>
        <v>0</v>
      </c>
    </row>
    <row r="38" spans="1:16" s="7" customFormat="1" ht="21.6" customHeight="1">
      <c r="A38" s="159"/>
      <c r="B38" s="159"/>
      <c r="C38" s="159"/>
      <c r="D38" s="163"/>
      <c r="E38" s="162"/>
      <c r="F38" s="163"/>
      <c r="G38" s="82"/>
      <c r="H38" s="82"/>
      <c r="I38" s="35"/>
      <c r="J38" s="35"/>
      <c r="K38" s="35"/>
      <c r="L38" s="36" t="s">
        <v>85</v>
      </c>
      <c r="M38" s="36" t="s">
        <v>20</v>
      </c>
      <c r="N38" s="38">
        <v>0.106</v>
      </c>
      <c r="O38" s="141"/>
      <c r="P38" s="39">
        <f t="shared" si="0"/>
        <v>0</v>
      </c>
    </row>
    <row r="39" spans="1:16" s="7" customFormat="1" ht="21.6" customHeight="1">
      <c r="A39" s="159"/>
      <c r="B39" s="159"/>
      <c r="C39" s="159"/>
      <c r="D39" s="163"/>
      <c r="E39" s="162"/>
      <c r="F39" s="163"/>
      <c r="G39" s="82"/>
      <c r="H39" s="82"/>
      <c r="I39" s="35"/>
      <c r="J39" s="35"/>
      <c r="K39" s="35"/>
      <c r="L39" s="36" t="s">
        <v>73</v>
      </c>
      <c r="M39" s="36" t="s">
        <v>20</v>
      </c>
      <c r="N39" s="38">
        <v>4.8000000000000001E-2</v>
      </c>
      <c r="O39" s="141"/>
      <c r="P39" s="39">
        <f t="shared" si="0"/>
        <v>0</v>
      </c>
    </row>
    <row r="40" spans="1:16" s="7" customFormat="1" ht="21.6" customHeight="1">
      <c r="A40" s="159"/>
      <c r="B40" s="159"/>
      <c r="C40" s="159"/>
      <c r="D40" s="163"/>
      <c r="E40" s="162"/>
      <c r="F40" s="163"/>
      <c r="G40" s="82"/>
      <c r="H40" s="82"/>
      <c r="I40" s="35"/>
      <c r="J40" s="35"/>
      <c r="K40" s="35"/>
      <c r="L40" s="36" t="s">
        <v>86</v>
      </c>
      <c r="M40" s="36" t="s">
        <v>20</v>
      </c>
      <c r="N40" s="38">
        <v>0.14899999999999999</v>
      </c>
      <c r="O40" s="141"/>
      <c r="P40" s="39">
        <f t="shared" si="0"/>
        <v>0</v>
      </c>
    </row>
    <row r="41" spans="1:16" s="7" customFormat="1" ht="21.6" customHeight="1">
      <c r="A41" s="151"/>
      <c r="B41" s="151"/>
      <c r="C41" s="151"/>
      <c r="D41" s="155"/>
      <c r="E41" s="153"/>
      <c r="F41" s="155"/>
      <c r="G41" s="82"/>
      <c r="H41" s="82"/>
      <c r="I41" s="35"/>
      <c r="J41" s="35"/>
      <c r="K41" s="35"/>
      <c r="L41" s="36" t="s">
        <v>87</v>
      </c>
      <c r="M41" s="36" t="s">
        <v>8</v>
      </c>
      <c r="N41" s="38">
        <v>123</v>
      </c>
      <c r="O41" s="141"/>
      <c r="P41" s="39">
        <f t="shared" si="0"/>
        <v>0</v>
      </c>
    </row>
    <row r="42" spans="1:16" s="7" customFormat="1" ht="21.6" customHeight="1">
      <c r="A42" s="90">
        <v>10</v>
      </c>
      <c r="B42" s="82" t="s">
        <v>88</v>
      </c>
      <c r="C42" s="82" t="s">
        <v>20</v>
      </c>
      <c r="D42" s="82">
        <v>0.16300000000000001</v>
      </c>
      <c r="E42" s="142"/>
      <c r="F42" s="103">
        <f>E42*D42</f>
        <v>0</v>
      </c>
      <c r="G42" s="82"/>
      <c r="H42" s="82"/>
      <c r="I42" s="35"/>
      <c r="J42" s="35"/>
      <c r="K42" s="35"/>
      <c r="L42" s="36" t="s">
        <v>89</v>
      </c>
      <c r="M42" s="36" t="s">
        <v>8</v>
      </c>
      <c r="N42" s="38">
        <v>163</v>
      </c>
      <c r="O42" s="141"/>
      <c r="P42" s="39">
        <f t="shared" si="0"/>
        <v>0</v>
      </c>
    </row>
    <row r="43" spans="1:16" s="7" customFormat="1" ht="25.9" customHeight="1">
      <c r="A43" s="150">
        <v>11</v>
      </c>
      <c r="B43" s="150" t="s">
        <v>94</v>
      </c>
      <c r="C43" s="150" t="s">
        <v>9</v>
      </c>
      <c r="D43" s="154">
        <v>56</v>
      </c>
      <c r="E43" s="152"/>
      <c r="F43" s="154">
        <f>E43*D43</f>
        <v>0</v>
      </c>
      <c r="G43" s="82"/>
      <c r="H43" s="82"/>
      <c r="I43" s="35"/>
      <c r="J43" s="35"/>
      <c r="K43" s="35"/>
      <c r="L43" s="36" t="s">
        <v>137</v>
      </c>
      <c r="M43" s="36" t="s">
        <v>9</v>
      </c>
      <c r="N43" s="38">
        <v>56</v>
      </c>
      <c r="O43" s="141"/>
      <c r="P43" s="39">
        <f t="shared" si="0"/>
        <v>0</v>
      </c>
    </row>
    <row r="44" spans="1:16" s="7" customFormat="1" ht="21.6" customHeight="1">
      <c r="A44" s="151"/>
      <c r="B44" s="151"/>
      <c r="C44" s="151"/>
      <c r="D44" s="155"/>
      <c r="E44" s="153"/>
      <c r="F44" s="155"/>
      <c r="G44" s="82"/>
      <c r="H44" s="82"/>
      <c r="I44" s="35"/>
      <c r="J44" s="35"/>
      <c r="K44" s="35"/>
      <c r="L44" s="36" t="s">
        <v>138</v>
      </c>
      <c r="M44" s="36" t="s">
        <v>8</v>
      </c>
      <c r="N44" s="38">
        <v>5</v>
      </c>
      <c r="O44" s="141"/>
      <c r="P44" s="39">
        <f t="shared" si="0"/>
        <v>0</v>
      </c>
    </row>
    <row r="45" spans="1:16" s="7" customFormat="1" ht="19.149999999999999" customHeight="1">
      <c r="A45" s="150">
        <v>12</v>
      </c>
      <c r="B45" s="150" t="s">
        <v>95</v>
      </c>
      <c r="C45" s="150" t="s">
        <v>9</v>
      </c>
      <c r="D45" s="154">
        <v>32</v>
      </c>
      <c r="E45" s="152"/>
      <c r="F45" s="154">
        <f>E45*D45</f>
        <v>0</v>
      </c>
      <c r="G45" s="82"/>
      <c r="H45" s="82"/>
      <c r="I45" s="35"/>
      <c r="J45" s="35"/>
      <c r="K45" s="35"/>
      <c r="L45" s="36" t="s">
        <v>96</v>
      </c>
      <c r="M45" s="36" t="s">
        <v>8</v>
      </c>
      <c r="N45" s="38">
        <v>134</v>
      </c>
      <c r="O45" s="141"/>
      <c r="P45" s="39">
        <f t="shared" si="0"/>
        <v>0</v>
      </c>
    </row>
    <row r="46" spans="1:16" s="7" customFormat="1" ht="21.6" customHeight="1">
      <c r="A46" s="151"/>
      <c r="B46" s="151"/>
      <c r="C46" s="151"/>
      <c r="D46" s="155"/>
      <c r="E46" s="153"/>
      <c r="F46" s="155"/>
      <c r="G46" s="82"/>
      <c r="H46" s="82"/>
      <c r="I46" s="35"/>
      <c r="J46" s="35"/>
      <c r="K46" s="35"/>
      <c r="L46" s="36" t="s">
        <v>97</v>
      </c>
      <c r="M46" s="36" t="s">
        <v>9</v>
      </c>
      <c r="N46" s="38">
        <v>32</v>
      </c>
      <c r="O46" s="141"/>
      <c r="P46" s="39">
        <f t="shared" si="0"/>
        <v>0</v>
      </c>
    </row>
    <row r="47" spans="1:16" s="7" customFormat="1" ht="27" customHeight="1">
      <c r="A47" s="90">
        <v>13</v>
      </c>
      <c r="B47" s="82" t="s">
        <v>98</v>
      </c>
      <c r="C47" s="82" t="s">
        <v>9</v>
      </c>
      <c r="D47" s="85">
        <v>118</v>
      </c>
      <c r="E47" s="142"/>
      <c r="F47" s="85">
        <f>E47*D47</f>
        <v>0</v>
      </c>
      <c r="G47" s="82"/>
      <c r="H47" s="82"/>
      <c r="I47" s="35"/>
      <c r="J47" s="35"/>
      <c r="K47" s="35"/>
      <c r="L47" s="36" t="s">
        <v>96</v>
      </c>
      <c r="M47" s="36" t="s">
        <v>8</v>
      </c>
      <c r="N47" s="38">
        <v>492</v>
      </c>
      <c r="O47" s="141"/>
      <c r="P47" s="39">
        <f t="shared" si="0"/>
        <v>0</v>
      </c>
    </row>
    <row r="48" spans="1:16" s="7" customFormat="1" ht="27.6" customHeight="1">
      <c r="A48" s="150">
        <v>14</v>
      </c>
      <c r="B48" s="150" t="s">
        <v>99</v>
      </c>
      <c r="C48" s="150" t="s">
        <v>12</v>
      </c>
      <c r="D48" s="154">
        <v>34.58</v>
      </c>
      <c r="E48" s="152"/>
      <c r="F48" s="154">
        <f>E48*D48</f>
        <v>0</v>
      </c>
      <c r="G48" s="82"/>
      <c r="H48" s="82"/>
      <c r="I48" s="35"/>
      <c r="J48" s="35"/>
      <c r="K48" s="35"/>
      <c r="L48" s="36" t="s">
        <v>136</v>
      </c>
      <c r="M48" s="36" t="s">
        <v>12</v>
      </c>
      <c r="N48" s="38">
        <v>34.58</v>
      </c>
      <c r="O48" s="141"/>
      <c r="P48" s="39">
        <f t="shared" si="0"/>
        <v>0</v>
      </c>
    </row>
    <row r="49" spans="1:16" s="7" customFormat="1" ht="21.6" customHeight="1">
      <c r="A49" s="159"/>
      <c r="B49" s="159"/>
      <c r="C49" s="159"/>
      <c r="D49" s="163"/>
      <c r="E49" s="162"/>
      <c r="F49" s="163"/>
      <c r="G49" s="82"/>
      <c r="H49" s="82"/>
      <c r="I49" s="35"/>
      <c r="J49" s="35"/>
      <c r="K49" s="35"/>
      <c r="L49" s="36" t="s">
        <v>73</v>
      </c>
      <c r="M49" s="36" t="s">
        <v>20</v>
      </c>
      <c r="N49" s="38">
        <v>1.26</v>
      </c>
      <c r="O49" s="141"/>
      <c r="P49" s="39">
        <f t="shared" si="0"/>
        <v>0</v>
      </c>
    </row>
    <row r="50" spans="1:16" s="7" customFormat="1" ht="21.6" customHeight="1">
      <c r="A50" s="159"/>
      <c r="B50" s="159"/>
      <c r="C50" s="159"/>
      <c r="D50" s="163"/>
      <c r="E50" s="162"/>
      <c r="F50" s="163"/>
      <c r="G50" s="82"/>
      <c r="H50" s="82"/>
      <c r="I50" s="35"/>
      <c r="J50" s="35"/>
      <c r="K50" s="35"/>
      <c r="L50" s="36" t="s">
        <v>100</v>
      </c>
      <c r="M50" s="36" t="s">
        <v>20</v>
      </c>
      <c r="N50" s="38">
        <v>1.276</v>
      </c>
      <c r="O50" s="141"/>
      <c r="P50" s="39">
        <f t="shared" si="0"/>
        <v>0</v>
      </c>
    </row>
    <row r="51" spans="1:16" s="7" customFormat="1" ht="21.6" customHeight="1">
      <c r="A51" s="151"/>
      <c r="B51" s="159"/>
      <c r="C51" s="151"/>
      <c r="D51" s="155"/>
      <c r="E51" s="153"/>
      <c r="F51" s="155"/>
      <c r="G51" s="82"/>
      <c r="H51" s="82"/>
      <c r="I51" s="35"/>
      <c r="J51" s="35"/>
      <c r="K51" s="35"/>
      <c r="L51" s="36" t="s">
        <v>101</v>
      </c>
      <c r="M51" s="36" t="s">
        <v>8</v>
      </c>
      <c r="N51" s="38">
        <v>158</v>
      </c>
      <c r="O51" s="141"/>
      <c r="P51" s="39">
        <f t="shared" si="0"/>
        <v>0</v>
      </c>
    </row>
    <row r="52" spans="1:16" s="7" customFormat="1" ht="21.6" customHeight="1">
      <c r="A52" s="150">
        <v>15</v>
      </c>
      <c r="B52" s="150" t="s">
        <v>102</v>
      </c>
      <c r="C52" s="150" t="s">
        <v>12</v>
      </c>
      <c r="D52" s="154">
        <v>28.75</v>
      </c>
      <c r="E52" s="152"/>
      <c r="F52" s="154">
        <f>E52*D52</f>
        <v>0</v>
      </c>
      <c r="G52" s="82"/>
      <c r="H52" s="82"/>
      <c r="I52" s="35"/>
      <c r="J52" s="35"/>
      <c r="K52" s="35"/>
      <c r="L52" s="36" t="s">
        <v>139</v>
      </c>
      <c r="M52" s="36" t="s">
        <v>12</v>
      </c>
      <c r="N52" s="38">
        <v>28.75</v>
      </c>
      <c r="O52" s="141"/>
      <c r="P52" s="39">
        <f t="shared" si="0"/>
        <v>0</v>
      </c>
    </row>
    <row r="53" spans="1:16" s="7" customFormat="1" ht="21.6" customHeight="1">
      <c r="A53" s="159"/>
      <c r="B53" s="159"/>
      <c r="C53" s="159"/>
      <c r="D53" s="163"/>
      <c r="E53" s="162"/>
      <c r="F53" s="163"/>
      <c r="G53" s="82"/>
      <c r="H53" s="82"/>
      <c r="I53" s="35"/>
      <c r="J53" s="35"/>
      <c r="K53" s="35"/>
      <c r="L53" s="36" t="s">
        <v>73</v>
      </c>
      <c r="M53" s="36" t="s">
        <v>20</v>
      </c>
      <c r="N53" s="38">
        <v>1.345</v>
      </c>
      <c r="O53" s="141"/>
      <c r="P53" s="39">
        <f t="shared" si="0"/>
        <v>0</v>
      </c>
    </row>
    <row r="54" spans="1:16" s="7" customFormat="1" ht="21.6" customHeight="1">
      <c r="A54" s="159"/>
      <c r="B54" s="159"/>
      <c r="C54" s="159"/>
      <c r="D54" s="163"/>
      <c r="E54" s="162"/>
      <c r="F54" s="163"/>
      <c r="G54" s="82"/>
      <c r="H54" s="82"/>
      <c r="I54" s="35"/>
      <c r="J54" s="35"/>
      <c r="K54" s="35"/>
      <c r="L54" s="36" t="s">
        <v>74</v>
      </c>
      <c r="M54" s="36" t="s">
        <v>20</v>
      </c>
      <c r="N54" s="38">
        <v>7.4999999999999997E-2</v>
      </c>
      <c r="O54" s="141"/>
      <c r="P54" s="39">
        <f t="shared" si="0"/>
        <v>0</v>
      </c>
    </row>
    <row r="55" spans="1:16" s="7" customFormat="1" ht="21.6" customHeight="1">
      <c r="A55" s="151"/>
      <c r="B55" s="151"/>
      <c r="C55" s="151"/>
      <c r="D55" s="155"/>
      <c r="E55" s="153"/>
      <c r="F55" s="155"/>
      <c r="G55" s="82"/>
      <c r="H55" s="82"/>
      <c r="I55" s="35"/>
      <c r="J55" s="35"/>
      <c r="K55" s="35"/>
      <c r="L55" s="36" t="s">
        <v>86</v>
      </c>
      <c r="M55" s="36" t="s">
        <v>20</v>
      </c>
      <c r="N55" s="38">
        <v>0.33600000000000002</v>
      </c>
      <c r="O55" s="141"/>
      <c r="P55" s="39">
        <f t="shared" si="0"/>
        <v>0</v>
      </c>
    </row>
    <row r="56" spans="1:16" s="7" customFormat="1" ht="21.6" customHeight="1">
      <c r="A56" s="150">
        <v>16</v>
      </c>
      <c r="B56" s="150" t="s">
        <v>103</v>
      </c>
      <c r="C56" s="150" t="s">
        <v>12</v>
      </c>
      <c r="D56" s="154">
        <v>3.3</v>
      </c>
      <c r="E56" s="152"/>
      <c r="F56" s="154">
        <f>E56*D56</f>
        <v>0</v>
      </c>
      <c r="G56" s="82"/>
      <c r="H56" s="82"/>
      <c r="I56" s="35"/>
      <c r="J56" s="35"/>
      <c r="K56" s="35"/>
      <c r="L56" s="36" t="s">
        <v>136</v>
      </c>
      <c r="M56" s="36" t="s">
        <v>12</v>
      </c>
      <c r="N56" s="38">
        <v>3.3</v>
      </c>
      <c r="O56" s="141"/>
      <c r="P56" s="39">
        <f t="shared" si="0"/>
        <v>0</v>
      </c>
    </row>
    <row r="57" spans="1:16" s="7" customFormat="1" ht="21.6" customHeight="1">
      <c r="A57" s="159"/>
      <c r="B57" s="159"/>
      <c r="C57" s="159"/>
      <c r="D57" s="163"/>
      <c r="E57" s="162"/>
      <c r="F57" s="163"/>
      <c r="G57" s="82"/>
      <c r="H57" s="82"/>
      <c r="I57" s="35"/>
      <c r="J57" s="35"/>
      <c r="K57" s="35"/>
      <c r="L57" s="36" t="s">
        <v>73</v>
      </c>
      <c r="M57" s="36" t="s">
        <v>20</v>
      </c>
      <c r="N57" s="38">
        <v>0.16300000000000001</v>
      </c>
      <c r="O57" s="141"/>
      <c r="P57" s="39">
        <f t="shared" si="0"/>
        <v>0</v>
      </c>
    </row>
    <row r="58" spans="1:16" s="7" customFormat="1" ht="21.6" customHeight="1">
      <c r="A58" s="159"/>
      <c r="B58" s="159"/>
      <c r="C58" s="159"/>
      <c r="D58" s="163"/>
      <c r="E58" s="162"/>
      <c r="F58" s="163"/>
      <c r="G58" s="82"/>
      <c r="H58" s="82"/>
      <c r="I58" s="35"/>
      <c r="J58" s="35"/>
      <c r="K58" s="35"/>
      <c r="L58" s="36" t="s">
        <v>74</v>
      </c>
      <c r="M58" s="36" t="s">
        <v>20</v>
      </c>
      <c r="N58" s="38">
        <v>1.4E-2</v>
      </c>
      <c r="O58" s="141"/>
      <c r="P58" s="39">
        <f t="shared" si="0"/>
        <v>0</v>
      </c>
    </row>
    <row r="59" spans="1:16" s="7" customFormat="1" ht="21.6" customHeight="1">
      <c r="A59" s="159"/>
      <c r="B59" s="159"/>
      <c r="C59" s="159"/>
      <c r="D59" s="163"/>
      <c r="E59" s="162"/>
      <c r="F59" s="163"/>
      <c r="G59" s="82"/>
      <c r="H59" s="82"/>
      <c r="I59" s="35"/>
      <c r="J59" s="35"/>
      <c r="K59" s="35"/>
      <c r="L59" s="36" t="s">
        <v>86</v>
      </c>
      <c r="M59" s="36" t="s">
        <v>20</v>
      </c>
      <c r="N59" s="38">
        <v>0.34499999999999997</v>
      </c>
      <c r="O59" s="141"/>
      <c r="P59" s="39">
        <f t="shared" si="0"/>
        <v>0</v>
      </c>
    </row>
    <row r="60" spans="1:16" s="7" customFormat="1" ht="21.6" customHeight="1">
      <c r="A60" s="151"/>
      <c r="B60" s="151"/>
      <c r="C60" s="151"/>
      <c r="D60" s="155"/>
      <c r="E60" s="153"/>
      <c r="F60" s="155"/>
      <c r="G60" s="82"/>
      <c r="H60" s="82"/>
      <c r="I60" s="35"/>
      <c r="J60" s="35"/>
      <c r="K60" s="35"/>
      <c r="L60" s="36" t="s">
        <v>101</v>
      </c>
      <c r="M60" s="36" t="s">
        <v>8</v>
      </c>
      <c r="N60" s="38">
        <v>35</v>
      </c>
      <c r="O60" s="141"/>
      <c r="P60" s="39">
        <f t="shared" si="0"/>
        <v>0</v>
      </c>
    </row>
    <row r="61" spans="1:16" s="7" customFormat="1" ht="21.6" customHeight="1">
      <c r="A61" s="150">
        <v>17</v>
      </c>
      <c r="B61" s="150" t="s">
        <v>104</v>
      </c>
      <c r="C61" s="150" t="s">
        <v>12</v>
      </c>
      <c r="D61" s="154">
        <v>28.75</v>
      </c>
      <c r="E61" s="152"/>
      <c r="F61" s="154">
        <f>E61*D61</f>
        <v>0</v>
      </c>
      <c r="G61" s="82"/>
      <c r="H61" s="82"/>
      <c r="I61" s="35"/>
      <c r="J61" s="35"/>
      <c r="K61" s="35"/>
      <c r="L61" s="36" t="s">
        <v>136</v>
      </c>
      <c r="M61" s="36" t="s">
        <v>12</v>
      </c>
      <c r="N61" s="38">
        <v>28.75</v>
      </c>
      <c r="O61" s="141"/>
      <c r="P61" s="39">
        <f t="shared" si="0"/>
        <v>0</v>
      </c>
    </row>
    <row r="62" spans="1:16" s="7" customFormat="1" ht="21.6" customHeight="1">
      <c r="A62" s="159"/>
      <c r="B62" s="159"/>
      <c r="C62" s="159"/>
      <c r="D62" s="163"/>
      <c r="E62" s="162"/>
      <c r="F62" s="163"/>
      <c r="G62" s="82"/>
      <c r="H62" s="82"/>
      <c r="I62" s="35"/>
      <c r="J62" s="35"/>
      <c r="K62" s="35"/>
      <c r="L62" s="36" t="s">
        <v>73</v>
      </c>
      <c r="M62" s="36" t="s">
        <v>20</v>
      </c>
      <c r="N62" s="38">
        <v>1.0760000000000001</v>
      </c>
      <c r="O62" s="141"/>
      <c r="P62" s="39">
        <f t="shared" si="0"/>
        <v>0</v>
      </c>
    </row>
    <row r="63" spans="1:16" s="7" customFormat="1" ht="21.6" customHeight="1">
      <c r="A63" s="159"/>
      <c r="B63" s="159"/>
      <c r="C63" s="159"/>
      <c r="D63" s="163"/>
      <c r="E63" s="162"/>
      <c r="F63" s="163"/>
      <c r="G63" s="82"/>
      <c r="H63" s="82"/>
      <c r="I63" s="35"/>
      <c r="J63" s="35"/>
      <c r="K63" s="35"/>
      <c r="L63" s="36" t="s">
        <v>74</v>
      </c>
      <c r="M63" s="36" t="s">
        <v>20</v>
      </c>
      <c r="N63" s="38">
        <v>1.4E-2</v>
      </c>
      <c r="O63" s="141"/>
      <c r="P63" s="39">
        <f t="shared" si="0"/>
        <v>0</v>
      </c>
    </row>
    <row r="64" spans="1:16" s="7" customFormat="1" ht="21.6" customHeight="1">
      <c r="A64" s="159"/>
      <c r="B64" s="159"/>
      <c r="C64" s="159"/>
      <c r="D64" s="163"/>
      <c r="E64" s="162"/>
      <c r="F64" s="163"/>
      <c r="G64" s="82"/>
      <c r="H64" s="82"/>
      <c r="I64" s="35"/>
      <c r="J64" s="35"/>
      <c r="K64" s="35"/>
      <c r="L64" s="36" t="s">
        <v>86</v>
      </c>
      <c r="M64" s="36" t="s">
        <v>20</v>
      </c>
      <c r="N64" s="38">
        <v>0.33600000000000002</v>
      </c>
      <c r="O64" s="141"/>
      <c r="P64" s="39">
        <f t="shared" si="0"/>
        <v>0</v>
      </c>
    </row>
    <row r="65" spans="1:16" s="7" customFormat="1" ht="21.6" customHeight="1" thickBot="1">
      <c r="A65" s="151"/>
      <c r="B65" s="160"/>
      <c r="C65" s="160"/>
      <c r="D65" s="166"/>
      <c r="E65" s="167"/>
      <c r="F65" s="166"/>
      <c r="G65" s="82"/>
      <c r="H65" s="82"/>
      <c r="I65" s="35"/>
      <c r="J65" s="35"/>
      <c r="K65" s="35"/>
      <c r="L65" s="36" t="s">
        <v>101</v>
      </c>
      <c r="M65" s="36" t="s">
        <v>8</v>
      </c>
      <c r="N65" s="38">
        <v>35</v>
      </c>
      <c r="O65" s="141"/>
      <c r="P65" s="38">
        <f t="shared" si="0"/>
        <v>0</v>
      </c>
    </row>
    <row r="66" spans="1:16" s="7" customFormat="1" ht="21.6" customHeight="1">
      <c r="A66" s="96"/>
      <c r="B66" s="50" t="s">
        <v>65</v>
      </c>
      <c r="C66" s="50"/>
      <c r="D66" s="50"/>
      <c r="E66" s="50"/>
      <c r="F66" s="50">
        <f>SUM(F23:F65)</f>
        <v>0</v>
      </c>
      <c r="G66" s="50"/>
      <c r="H66" s="50"/>
      <c r="I66" s="50"/>
      <c r="J66" s="50"/>
      <c r="K66" s="50"/>
      <c r="L66" s="64"/>
      <c r="M66" s="64"/>
      <c r="N66" s="65"/>
      <c r="O66" s="65"/>
      <c r="P66" s="56">
        <f>SUM(P23:P65)</f>
        <v>0</v>
      </c>
    </row>
    <row r="67" spans="1:16" s="7" customFormat="1" ht="21.6" customHeight="1" thickBot="1">
      <c r="A67" s="57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60"/>
      <c r="M67" s="60"/>
      <c r="N67" s="61"/>
      <c r="O67" s="61"/>
      <c r="P67" s="62">
        <f>F66+P66</f>
        <v>0</v>
      </c>
    </row>
    <row r="68" spans="1:16" s="7" customFormat="1" ht="21.6" customHeight="1">
      <c r="A68" s="170" t="s">
        <v>170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</row>
    <row r="69" spans="1:16" s="7" customFormat="1" ht="25.9" customHeight="1">
      <c r="A69" s="90">
        <v>18</v>
      </c>
      <c r="B69" s="90" t="s">
        <v>167</v>
      </c>
      <c r="C69" s="90" t="s">
        <v>12</v>
      </c>
      <c r="D69" s="46">
        <v>15.7</v>
      </c>
      <c r="E69" s="143"/>
      <c r="F69" s="46">
        <f>E69*D69</f>
        <v>0</v>
      </c>
      <c r="G69" s="90"/>
      <c r="H69" s="90"/>
      <c r="I69" s="90"/>
      <c r="J69" s="90"/>
      <c r="K69" s="90"/>
      <c r="L69" s="90" t="s">
        <v>171</v>
      </c>
      <c r="M69" s="90" t="s">
        <v>12</v>
      </c>
      <c r="N69" s="46">
        <v>15.7</v>
      </c>
      <c r="O69" s="143"/>
      <c r="P69" s="46">
        <f>O69*N69</f>
        <v>0</v>
      </c>
    </row>
    <row r="70" spans="1:16" s="7" customFormat="1" ht="21.6" customHeight="1">
      <c r="A70" s="90">
        <v>19</v>
      </c>
      <c r="B70" s="82" t="s">
        <v>169</v>
      </c>
      <c r="C70" s="82" t="s">
        <v>9</v>
      </c>
      <c r="D70" s="85">
        <v>157</v>
      </c>
      <c r="E70" s="142"/>
      <c r="F70" s="46">
        <f>E70*D70</f>
        <v>0</v>
      </c>
      <c r="G70" s="82">
        <f>H70/2</f>
        <v>114</v>
      </c>
      <c r="H70" s="85">
        <v>228</v>
      </c>
      <c r="I70" s="85">
        <f>H70*1.2</f>
        <v>273.59999999999997</v>
      </c>
      <c r="J70" s="85">
        <f>H70*D70</f>
        <v>35796</v>
      </c>
      <c r="K70" s="85"/>
      <c r="L70" s="36" t="s">
        <v>139</v>
      </c>
      <c r="M70" s="36" t="s">
        <v>12</v>
      </c>
      <c r="N70" s="38">
        <v>17</v>
      </c>
      <c r="O70" s="141"/>
      <c r="P70" s="46">
        <f>O70*N70</f>
        <v>0</v>
      </c>
    </row>
    <row r="71" spans="1:16" s="7" customFormat="1" ht="21.6" customHeight="1">
      <c r="A71" s="150">
        <v>20</v>
      </c>
      <c r="B71" s="150" t="s">
        <v>168</v>
      </c>
      <c r="C71" s="150" t="s">
        <v>9</v>
      </c>
      <c r="D71" s="154">
        <v>157</v>
      </c>
      <c r="E71" s="152"/>
      <c r="F71" s="154">
        <f>E71*D71</f>
        <v>0</v>
      </c>
      <c r="G71" s="150">
        <f>H71/2</f>
        <v>42.78</v>
      </c>
      <c r="H71" s="154">
        <v>85.56</v>
      </c>
      <c r="I71" s="154">
        <f>H71*1.2</f>
        <v>102.672</v>
      </c>
      <c r="J71" s="154">
        <f>H71*D71</f>
        <v>13432.92</v>
      </c>
      <c r="K71" s="85"/>
      <c r="L71" s="36" t="s">
        <v>205</v>
      </c>
      <c r="M71" s="36" t="s">
        <v>20</v>
      </c>
      <c r="N71" s="38">
        <v>2.7</v>
      </c>
      <c r="O71" s="141"/>
      <c r="P71" s="46">
        <f>O71*N71</f>
        <v>0</v>
      </c>
    </row>
    <row r="72" spans="1:16" s="7" customFormat="1" ht="21.6" customHeight="1" thickBot="1">
      <c r="A72" s="151"/>
      <c r="B72" s="160"/>
      <c r="C72" s="160"/>
      <c r="D72" s="166"/>
      <c r="E72" s="167"/>
      <c r="F72" s="166"/>
      <c r="G72" s="159"/>
      <c r="H72" s="163"/>
      <c r="I72" s="163"/>
      <c r="J72" s="163"/>
      <c r="K72" s="86"/>
      <c r="L72" s="36" t="s">
        <v>19</v>
      </c>
      <c r="M72" s="36" t="s">
        <v>20</v>
      </c>
      <c r="N72" s="38">
        <v>1</v>
      </c>
      <c r="O72" s="141"/>
      <c r="P72" s="85">
        <f>O72*N72</f>
        <v>0</v>
      </c>
    </row>
    <row r="73" spans="1:16" s="7" customFormat="1" ht="21.6" customHeight="1">
      <c r="A73" s="96"/>
      <c r="B73" s="50" t="s">
        <v>65</v>
      </c>
      <c r="C73" s="50"/>
      <c r="D73" s="66"/>
      <c r="E73" s="66"/>
      <c r="F73" s="66">
        <f>SUM(F69:F72)</f>
        <v>0</v>
      </c>
      <c r="G73" s="50"/>
      <c r="H73" s="66"/>
      <c r="I73" s="66"/>
      <c r="J73" s="66"/>
      <c r="K73" s="66"/>
      <c r="L73" s="64"/>
      <c r="M73" s="64"/>
      <c r="N73" s="65"/>
      <c r="O73" s="65"/>
      <c r="P73" s="67">
        <f>SUM(P69:P72)</f>
        <v>0</v>
      </c>
    </row>
    <row r="74" spans="1:16" s="7" customFormat="1" ht="21.6" customHeight="1" thickBot="1">
      <c r="A74" s="57"/>
      <c r="B74" s="58"/>
      <c r="C74" s="58"/>
      <c r="D74" s="58"/>
      <c r="E74" s="59"/>
      <c r="F74" s="58"/>
      <c r="G74" s="58"/>
      <c r="H74" s="59"/>
      <c r="I74" s="59"/>
      <c r="J74" s="59"/>
      <c r="K74" s="59"/>
      <c r="L74" s="60"/>
      <c r="M74" s="60"/>
      <c r="N74" s="61"/>
      <c r="O74" s="61"/>
      <c r="P74" s="68">
        <f>F73+P73</f>
        <v>0</v>
      </c>
    </row>
    <row r="75" spans="1:16" s="7" customFormat="1" ht="21.6" customHeight="1">
      <c r="A75" s="170" t="s">
        <v>112</v>
      </c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</row>
    <row r="76" spans="1:16" s="7" customFormat="1" ht="21.6" customHeight="1">
      <c r="A76" s="150">
        <v>21</v>
      </c>
      <c r="B76" s="150" t="s">
        <v>105</v>
      </c>
      <c r="C76" s="150" t="s">
        <v>14</v>
      </c>
      <c r="D76" s="154">
        <v>9</v>
      </c>
      <c r="E76" s="152"/>
      <c r="F76" s="154">
        <f>E76*D76</f>
        <v>0</v>
      </c>
      <c r="G76" s="82"/>
      <c r="H76" s="82"/>
      <c r="I76" s="35"/>
      <c r="J76" s="35"/>
      <c r="K76" s="35"/>
      <c r="L76" s="36" t="s">
        <v>106</v>
      </c>
      <c r="M76" s="36" t="s">
        <v>14</v>
      </c>
      <c r="N76" s="38">
        <v>4</v>
      </c>
      <c r="O76" s="141"/>
      <c r="P76" s="39">
        <f>O76*N76</f>
        <v>0</v>
      </c>
    </row>
    <row r="77" spans="1:16" s="7" customFormat="1" ht="21.6" customHeight="1">
      <c r="A77" s="159"/>
      <c r="B77" s="159"/>
      <c r="C77" s="159"/>
      <c r="D77" s="163"/>
      <c r="E77" s="162"/>
      <c r="F77" s="163"/>
      <c r="G77" s="82"/>
      <c r="H77" s="82"/>
      <c r="I77" s="35"/>
      <c r="J77" s="35"/>
      <c r="K77" s="35"/>
      <c r="L77" s="36" t="s">
        <v>107</v>
      </c>
      <c r="M77" s="36" t="s">
        <v>14</v>
      </c>
      <c r="N77" s="38">
        <v>2</v>
      </c>
      <c r="O77" s="141"/>
      <c r="P77" s="39">
        <f>O77*N77</f>
        <v>0</v>
      </c>
    </row>
    <row r="78" spans="1:16" s="7" customFormat="1" ht="21.6" customHeight="1">
      <c r="A78" s="159"/>
      <c r="B78" s="159"/>
      <c r="C78" s="159"/>
      <c r="D78" s="163"/>
      <c r="E78" s="162"/>
      <c r="F78" s="163"/>
      <c r="G78" s="82"/>
      <c r="H78" s="82"/>
      <c r="I78" s="35"/>
      <c r="J78" s="35"/>
      <c r="K78" s="35"/>
      <c r="L78" s="36" t="s">
        <v>108</v>
      </c>
      <c r="M78" s="36" t="s">
        <v>14</v>
      </c>
      <c r="N78" s="38">
        <v>2</v>
      </c>
      <c r="O78" s="141"/>
      <c r="P78" s="39">
        <f>O78*N78</f>
        <v>0</v>
      </c>
    </row>
    <row r="79" spans="1:16" s="7" customFormat="1" ht="21.6" customHeight="1">
      <c r="A79" s="159"/>
      <c r="B79" s="159"/>
      <c r="C79" s="159"/>
      <c r="D79" s="163"/>
      <c r="E79" s="162"/>
      <c r="F79" s="163"/>
      <c r="G79" s="82"/>
      <c r="H79" s="82"/>
      <c r="I79" s="35"/>
      <c r="J79" s="35"/>
      <c r="K79" s="35"/>
      <c r="L79" s="36" t="s">
        <v>109</v>
      </c>
      <c r="M79" s="36" t="s">
        <v>14</v>
      </c>
      <c r="N79" s="38">
        <v>1</v>
      </c>
      <c r="O79" s="141"/>
      <c r="P79" s="39">
        <f>O79*N79</f>
        <v>0</v>
      </c>
    </row>
    <row r="80" spans="1:16" s="7" customFormat="1" ht="21.6" customHeight="1" thickBot="1">
      <c r="A80" s="160"/>
      <c r="B80" s="160"/>
      <c r="C80" s="160"/>
      <c r="D80" s="166"/>
      <c r="E80" s="167"/>
      <c r="F80" s="166"/>
      <c r="G80" s="82"/>
      <c r="H80" s="82"/>
      <c r="I80" s="35"/>
      <c r="J80" s="35"/>
      <c r="K80" s="35"/>
      <c r="L80" s="36" t="s">
        <v>110</v>
      </c>
      <c r="M80" s="36" t="s">
        <v>12</v>
      </c>
      <c r="N80" s="38">
        <v>0.2</v>
      </c>
      <c r="O80" s="141"/>
      <c r="P80" s="38">
        <f>O80*N80</f>
        <v>0</v>
      </c>
    </row>
    <row r="81" spans="1:16" s="7" customFormat="1" ht="21.6" customHeight="1">
      <c r="A81" s="63"/>
      <c r="B81" s="50" t="s">
        <v>65</v>
      </c>
      <c r="C81" s="51"/>
      <c r="D81" s="52"/>
      <c r="E81" s="52"/>
      <c r="F81" s="52">
        <f>SUM(F76:F80)</f>
        <v>0</v>
      </c>
      <c r="G81" s="51"/>
      <c r="H81" s="51"/>
      <c r="I81" s="53"/>
      <c r="J81" s="53"/>
      <c r="K81" s="53"/>
      <c r="L81" s="54"/>
      <c r="M81" s="54"/>
      <c r="N81" s="55"/>
      <c r="O81" s="55"/>
      <c r="P81" s="56">
        <f>SUM(P76:P80)</f>
        <v>0</v>
      </c>
    </row>
    <row r="82" spans="1:16" s="7" customFormat="1" ht="21.6" customHeight="1" thickBot="1">
      <c r="A82" s="57"/>
      <c r="B82" s="58"/>
      <c r="C82" s="58"/>
      <c r="D82" s="59"/>
      <c r="E82" s="59"/>
      <c r="F82" s="59"/>
      <c r="G82" s="58"/>
      <c r="H82" s="58"/>
      <c r="I82" s="58"/>
      <c r="J82" s="58"/>
      <c r="K82" s="58"/>
      <c r="L82" s="60"/>
      <c r="M82" s="60"/>
      <c r="N82" s="61"/>
      <c r="O82" s="61"/>
      <c r="P82" s="62">
        <f>F81+P81</f>
        <v>0</v>
      </c>
    </row>
    <row r="83" spans="1:16" s="7" customFormat="1" ht="21.6" customHeight="1">
      <c r="A83" s="170" t="s">
        <v>111</v>
      </c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  <c r="P83" s="170"/>
    </row>
    <row r="84" spans="1:16" s="7" customFormat="1" ht="21.6" customHeight="1">
      <c r="A84" s="150">
        <v>22</v>
      </c>
      <c r="B84" s="150" t="s">
        <v>113</v>
      </c>
      <c r="C84" s="150" t="s">
        <v>14</v>
      </c>
      <c r="D84" s="154">
        <v>43</v>
      </c>
      <c r="E84" s="152"/>
      <c r="F84" s="154">
        <f>E84*D84</f>
        <v>0</v>
      </c>
      <c r="G84" s="82"/>
      <c r="H84" s="82"/>
      <c r="I84" s="35"/>
      <c r="J84" s="35"/>
      <c r="K84" s="35"/>
      <c r="L84" s="36" t="s">
        <v>114</v>
      </c>
      <c r="M84" s="36" t="s">
        <v>208</v>
      </c>
      <c r="N84" s="36">
        <v>1.5</v>
      </c>
      <c r="O84" s="144"/>
      <c r="P84" s="39">
        <f>O84*N84</f>
        <v>0</v>
      </c>
    </row>
    <row r="85" spans="1:16" s="7" customFormat="1" ht="21.6" customHeight="1">
      <c r="A85" s="159"/>
      <c r="B85" s="159"/>
      <c r="C85" s="159"/>
      <c r="D85" s="163"/>
      <c r="E85" s="162"/>
      <c r="F85" s="163"/>
      <c r="G85" s="82"/>
      <c r="H85" s="82"/>
      <c r="I85" s="35"/>
      <c r="J85" s="35"/>
      <c r="K85" s="35"/>
      <c r="L85" s="36" t="s">
        <v>115</v>
      </c>
      <c r="M85" s="36" t="s">
        <v>14</v>
      </c>
      <c r="N85" s="36">
        <v>2</v>
      </c>
      <c r="O85" s="144"/>
      <c r="P85" s="39">
        <f t="shared" ref="P85:P95" si="1">O85*N85</f>
        <v>0</v>
      </c>
    </row>
    <row r="86" spans="1:16" s="7" customFormat="1" ht="21.6" customHeight="1">
      <c r="A86" s="159"/>
      <c r="B86" s="159"/>
      <c r="C86" s="159"/>
      <c r="D86" s="163"/>
      <c r="E86" s="162"/>
      <c r="F86" s="163"/>
      <c r="G86" s="82"/>
      <c r="H86" s="82"/>
      <c r="I86" s="35"/>
      <c r="J86" s="35"/>
      <c r="K86" s="35"/>
      <c r="L86" s="36" t="s">
        <v>116</v>
      </c>
      <c r="M86" s="36" t="s">
        <v>14</v>
      </c>
      <c r="N86" s="36">
        <v>7</v>
      </c>
      <c r="O86" s="144"/>
      <c r="P86" s="39">
        <f t="shared" si="1"/>
        <v>0</v>
      </c>
    </row>
    <row r="87" spans="1:16" s="7" customFormat="1" ht="21.6" customHeight="1">
      <c r="A87" s="159"/>
      <c r="B87" s="159"/>
      <c r="C87" s="159"/>
      <c r="D87" s="163"/>
      <c r="E87" s="162"/>
      <c r="F87" s="163"/>
      <c r="G87" s="82"/>
      <c r="H87" s="82"/>
      <c r="I87" s="35"/>
      <c r="J87" s="35"/>
      <c r="K87" s="35"/>
      <c r="L87" s="36" t="s">
        <v>117</v>
      </c>
      <c r="M87" s="36" t="s">
        <v>14</v>
      </c>
      <c r="N87" s="36">
        <v>1</v>
      </c>
      <c r="O87" s="144"/>
      <c r="P87" s="39">
        <f t="shared" si="1"/>
        <v>0</v>
      </c>
    </row>
    <row r="88" spans="1:16" s="7" customFormat="1" ht="21.6" customHeight="1">
      <c r="A88" s="159"/>
      <c r="B88" s="159"/>
      <c r="C88" s="159"/>
      <c r="D88" s="163"/>
      <c r="E88" s="162"/>
      <c r="F88" s="163"/>
      <c r="G88" s="82"/>
      <c r="H88" s="82"/>
      <c r="I88" s="35"/>
      <c r="J88" s="35"/>
      <c r="K88" s="35"/>
      <c r="L88" s="36" t="s">
        <v>118</v>
      </c>
      <c r="M88" s="36" t="s">
        <v>14</v>
      </c>
      <c r="N88" s="36">
        <v>12</v>
      </c>
      <c r="O88" s="141"/>
      <c r="P88" s="39">
        <f t="shared" si="1"/>
        <v>0</v>
      </c>
    </row>
    <row r="89" spans="1:16" s="7" customFormat="1" ht="21.6" customHeight="1">
      <c r="A89" s="159"/>
      <c r="B89" s="159"/>
      <c r="C89" s="159"/>
      <c r="D89" s="163"/>
      <c r="E89" s="162"/>
      <c r="F89" s="163"/>
      <c r="G89" s="82"/>
      <c r="H89" s="82"/>
      <c r="I89" s="35"/>
      <c r="J89" s="35"/>
      <c r="K89" s="35"/>
      <c r="L89" s="36" t="s">
        <v>119</v>
      </c>
      <c r="M89" s="36" t="s">
        <v>14</v>
      </c>
      <c r="N89" s="36">
        <v>2</v>
      </c>
      <c r="O89" s="141"/>
      <c r="P89" s="39">
        <f t="shared" si="1"/>
        <v>0</v>
      </c>
    </row>
    <row r="90" spans="1:16" s="7" customFormat="1" ht="21.6" customHeight="1">
      <c r="A90" s="159"/>
      <c r="B90" s="159"/>
      <c r="C90" s="159"/>
      <c r="D90" s="163"/>
      <c r="E90" s="162"/>
      <c r="F90" s="163"/>
      <c r="G90" s="82"/>
      <c r="H90" s="82"/>
      <c r="I90" s="35"/>
      <c r="J90" s="35"/>
      <c r="K90" s="35"/>
      <c r="L90" s="36" t="s">
        <v>120</v>
      </c>
      <c r="M90" s="36" t="s">
        <v>14</v>
      </c>
      <c r="N90" s="36">
        <v>8</v>
      </c>
      <c r="O90" s="141"/>
      <c r="P90" s="39">
        <f t="shared" si="1"/>
        <v>0</v>
      </c>
    </row>
    <row r="91" spans="1:16" s="7" customFormat="1" ht="21.6" customHeight="1">
      <c r="A91" s="159"/>
      <c r="B91" s="159"/>
      <c r="C91" s="159"/>
      <c r="D91" s="163"/>
      <c r="E91" s="162"/>
      <c r="F91" s="163"/>
      <c r="G91" s="82"/>
      <c r="H91" s="82"/>
      <c r="I91" s="35"/>
      <c r="J91" s="35"/>
      <c r="K91" s="35"/>
      <c r="L91" s="36" t="s">
        <v>121</v>
      </c>
      <c r="M91" s="36" t="s">
        <v>14</v>
      </c>
      <c r="N91" s="36">
        <v>1</v>
      </c>
      <c r="O91" s="141"/>
      <c r="P91" s="39">
        <f t="shared" si="1"/>
        <v>0</v>
      </c>
    </row>
    <row r="92" spans="1:16" s="7" customFormat="1" ht="21.6" customHeight="1">
      <c r="A92" s="159"/>
      <c r="B92" s="159"/>
      <c r="C92" s="159"/>
      <c r="D92" s="163"/>
      <c r="E92" s="162"/>
      <c r="F92" s="163"/>
      <c r="G92" s="82"/>
      <c r="H92" s="82"/>
      <c r="I92" s="35"/>
      <c r="J92" s="35"/>
      <c r="K92" s="35"/>
      <c r="L92" s="36" t="s">
        <v>122</v>
      </c>
      <c r="M92" s="36" t="s">
        <v>14</v>
      </c>
      <c r="N92" s="36">
        <v>9</v>
      </c>
      <c r="O92" s="141"/>
      <c r="P92" s="39">
        <f t="shared" si="1"/>
        <v>0</v>
      </c>
    </row>
    <row r="93" spans="1:16" s="7" customFormat="1" ht="21.6" customHeight="1">
      <c r="A93" s="159"/>
      <c r="B93" s="159"/>
      <c r="C93" s="159"/>
      <c r="D93" s="163"/>
      <c r="E93" s="162"/>
      <c r="F93" s="163"/>
      <c r="G93" s="82"/>
      <c r="H93" s="82"/>
      <c r="I93" s="35"/>
      <c r="J93" s="35"/>
      <c r="K93" s="35"/>
      <c r="L93" s="36" t="s">
        <v>115</v>
      </c>
      <c r="M93" s="36" t="s">
        <v>14</v>
      </c>
      <c r="N93" s="36">
        <v>2</v>
      </c>
      <c r="O93" s="141"/>
      <c r="P93" s="39">
        <f t="shared" si="1"/>
        <v>0</v>
      </c>
    </row>
    <row r="94" spans="1:16" s="7" customFormat="1" ht="21.6" customHeight="1">
      <c r="A94" s="159"/>
      <c r="B94" s="159"/>
      <c r="C94" s="159"/>
      <c r="D94" s="163"/>
      <c r="E94" s="162"/>
      <c r="F94" s="163"/>
      <c r="G94" s="82"/>
      <c r="H94" s="82"/>
      <c r="I94" s="35"/>
      <c r="J94" s="35"/>
      <c r="K94" s="35"/>
      <c r="L94" s="36" t="s">
        <v>123</v>
      </c>
      <c r="M94" s="36" t="s">
        <v>20</v>
      </c>
      <c r="N94" s="36">
        <v>0.1</v>
      </c>
      <c r="O94" s="144"/>
      <c r="P94" s="39">
        <f t="shared" si="1"/>
        <v>0</v>
      </c>
    </row>
    <row r="95" spans="1:16" s="7" customFormat="1" ht="21.6" customHeight="1" thickBot="1">
      <c r="A95" s="151"/>
      <c r="B95" s="160"/>
      <c r="C95" s="160"/>
      <c r="D95" s="166"/>
      <c r="E95" s="167"/>
      <c r="F95" s="166"/>
      <c r="G95" s="82"/>
      <c r="H95" s="82"/>
      <c r="I95" s="35"/>
      <c r="J95" s="35"/>
      <c r="K95" s="35"/>
      <c r="L95" s="36" t="s">
        <v>110</v>
      </c>
      <c r="M95" s="36" t="s">
        <v>12</v>
      </c>
      <c r="N95" s="36">
        <v>1</v>
      </c>
      <c r="O95" s="141"/>
      <c r="P95" s="38">
        <f t="shared" si="1"/>
        <v>0</v>
      </c>
    </row>
    <row r="96" spans="1:16" s="7" customFormat="1" ht="21.6" customHeight="1">
      <c r="A96" s="95"/>
      <c r="B96" s="50" t="s">
        <v>65</v>
      </c>
      <c r="C96" s="51"/>
      <c r="D96" s="52"/>
      <c r="E96" s="52"/>
      <c r="F96" s="52">
        <f>SUM(F84:F95)</f>
        <v>0</v>
      </c>
      <c r="G96" s="51"/>
      <c r="H96" s="51"/>
      <c r="I96" s="53"/>
      <c r="J96" s="53"/>
      <c r="K96" s="53"/>
      <c r="L96" s="54"/>
      <c r="M96" s="54"/>
      <c r="N96" s="54"/>
      <c r="O96" s="54"/>
      <c r="P96" s="56">
        <f>SUM(P84:P95)</f>
        <v>0</v>
      </c>
    </row>
    <row r="97" spans="1:16" s="7" customFormat="1" ht="21.6" customHeight="1" thickBot="1">
      <c r="A97" s="57"/>
      <c r="B97" s="58"/>
      <c r="C97" s="58"/>
      <c r="D97" s="59"/>
      <c r="E97" s="59"/>
      <c r="F97" s="59"/>
      <c r="G97" s="58"/>
      <c r="H97" s="58"/>
      <c r="I97" s="58"/>
      <c r="J97" s="58"/>
      <c r="K97" s="58"/>
      <c r="L97" s="60"/>
      <c r="M97" s="60"/>
      <c r="N97" s="60"/>
      <c r="O97" s="60"/>
      <c r="P97" s="62">
        <f>P96+F96</f>
        <v>0</v>
      </c>
    </row>
    <row r="98" spans="1:16" s="7" customFormat="1" ht="21.6" customHeight="1">
      <c r="A98" s="170" t="s">
        <v>124</v>
      </c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</row>
    <row r="99" spans="1:16" s="7" customFormat="1" ht="21.6" customHeight="1">
      <c r="A99" s="150">
        <v>23</v>
      </c>
      <c r="B99" s="150" t="s">
        <v>125</v>
      </c>
      <c r="C99" s="150" t="s">
        <v>12</v>
      </c>
      <c r="D99" s="154">
        <v>2.2000000000000002</v>
      </c>
      <c r="E99" s="152"/>
      <c r="F99" s="154">
        <f>E99*D99</f>
        <v>0</v>
      </c>
      <c r="G99" s="82"/>
      <c r="H99" s="82"/>
      <c r="I99" s="35"/>
      <c r="J99" s="35"/>
      <c r="K99" s="35"/>
      <c r="L99" s="36" t="s">
        <v>140</v>
      </c>
      <c r="M99" s="36" t="s">
        <v>12</v>
      </c>
      <c r="N99" s="38">
        <v>2.2000000000000002</v>
      </c>
      <c r="O99" s="141"/>
      <c r="P99" s="39">
        <f>O99*N99</f>
        <v>0</v>
      </c>
    </row>
    <row r="100" spans="1:16" s="7" customFormat="1" ht="21.6" customHeight="1">
      <c r="A100" s="159"/>
      <c r="B100" s="159"/>
      <c r="C100" s="159"/>
      <c r="D100" s="163"/>
      <c r="E100" s="162"/>
      <c r="F100" s="163"/>
      <c r="G100" s="82"/>
      <c r="H100" s="82"/>
      <c r="I100" s="35"/>
      <c r="J100" s="35"/>
      <c r="K100" s="35"/>
      <c r="L100" s="36" t="s">
        <v>74</v>
      </c>
      <c r="M100" s="36" t="s">
        <v>20</v>
      </c>
      <c r="N100" s="38">
        <v>3.5000000000000003E-2</v>
      </c>
      <c r="O100" s="141"/>
      <c r="P100" s="39">
        <f t="shared" ref="P100:P113" si="2">O100*N100</f>
        <v>0</v>
      </c>
    </row>
    <row r="101" spans="1:16" s="7" customFormat="1" ht="21.6" customHeight="1">
      <c r="A101" s="151"/>
      <c r="B101" s="151"/>
      <c r="C101" s="151"/>
      <c r="D101" s="155"/>
      <c r="E101" s="153"/>
      <c r="F101" s="155"/>
      <c r="G101" s="82"/>
      <c r="H101" s="82"/>
      <c r="I101" s="35"/>
      <c r="J101" s="35"/>
      <c r="K101" s="35"/>
      <c r="L101" s="36" t="s">
        <v>86</v>
      </c>
      <c r="M101" s="36" t="s">
        <v>20</v>
      </c>
      <c r="N101" s="38">
        <v>0.41</v>
      </c>
      <c r="O101" s="141"/>
      <c r="P101" s="39">
        <f t="shared" si="2"/>
        <v>0</v>
      </c>
    </row>
    <row r="102" spans="1:16" s="7" customFormat="1" ht="21.6" customHeight="1">
      <c r="A102" s="150">
        <v>23</v>
      </c>
      <c r="B102" s="150" t="s">
        <v>126</v>
      </c>
      <c r="C102" s="150" t="s">
        <v>12</v>
      </c>
      <c r="D102" s="154">
        <v>1.8</v>
      </c>
      <c r="E102" s="152"/>
      <c r="F102" s="154">
        <f>E102*D102</f>
        <v>0</v>
      </c>
      <c r="G102" s="82"/>
      <c r="H102" s="82"/>
      <c r="I102" s="35"/>
      <c r="J102" s="35"/>
      <c r="K102" s="35"/>
      <c r="L102" s="36" t="s">
        <v>141</v>
      </c>
      <c r="M102" s="36" t="s">
        <v>12</v>
      </c>
      <c r="N102" s="38">
        <v>1.8</v>
      </c>
      <c r="O102" s="141"/>
      <c r="P102" s="39">
        <f t="shared" si="2"/>
        <v>0</v>
      </c>
    </row>
    <row r="103" spans="1:16" s="7" customFormat="1" ht="21.6" customHeight="1">
      <c r="A103" s="159"/>
      <c r="B103" s="159"/>
      <c r="C103" s="159"/>
      <c r="D103" s="163"/>
      <c r="E103" s="162"/>
      <c r="F103" s="163"/>
      <c r="G103" s="82"/>
      <c r="H103" s="82"/>
      <c r="I103" s="35"/>
      <c r="J103" s="35"/>
      <c r="K103" s="35"/>
      <c r="L103" s="36" t="s">
        <v>74</v>
      </c>
      <c r="M103" s="36" t="s">
        <v>20</v>
      </c>
      <c r="N103" s="38">
        <v>1.2999999999999999E-2</v>
      </c>
      <c r="O103" s="141"/>
      <c r="P103" s="39">
        <f t="shared" si="2"/>
        <v>0</v>
      </c>
    </row>
    <row r="104" spans="1:16" s="7" customFormat="1" ht="21.6" customHeight="1">
      <c r="A104" s="151"/>
      <c r="B104" s="151"/>
      <c r="C104" s="151"/>
      <c r="D104" s="155"/>
      <c r="E104" s="153"/>
      <c r="F104" s="155"/>
      <c r="G104" s="82"/>
      <c r="H104" s="82"/>
      <c r="I104" s="35"/>
      <c r="J104" s="35"/>
      <c r="K104" s="35"/>
      <c r="L104" s="36" t="s">
        <v>86</v>
      </c>
      <c r="M104" s="36" t="s">
        <v>20</v>
      </c>
      <c r="N104" s="38">
        <v>0.15</v>
      </c>
      <c r="O104" s="141"/>
      <c r="P104" s="39">
        <f t="shared" si="2"/>
        <v>0</v>
      </c>
    </row>
    <row r="105" spans="1:16" s="7" customFormat="1" ht="21.6" customHeight="1">
      <c r="A105" s="150">
        <v>25</v>
      </c>
      <c r="B105" s="150" t="s">
        <v>127</v>
      </c>
      <c r="C105" s="150" t="s">
        <v>12</v>
      </c>
      <c r="D105" s="154">
        <v>0.8</v>
      </c>
      <c r="E105" s="152"/>
      <c r="F105" s="154">
        <f>E105*D105</f>
        <v>0</v>
      </c>
      <c r="G105" s="82"/>
      <c r="H105" s="82"/>
      <c r="I105" s="35"/>
      <c r="J105" s="35"/>
      <c r="K105" s="35"/>
      <c r="L105" s="36" t="s">
        <v>141</v>
      </c>
      <c r="M105" s="36" t="s">
        <v>12</v>
      </c>
      <c r="N105" s="38">
        <v>0.8</v>
      </c>
      <c r="O105" s="141"/>
      <c r="P105" s="39">
        <f t="shared" si="2"/>
        <v>0</v>
      </c>
    </row>
    <row r="106" spans="1:16" s="7" customFormat="1" ht="21.6" customHeight="1">
      <c r="A106" s="159"/>
      <c r="B106" s="159"/>
      <c r="C106" s="159"/>
      <c r="D106" s="163"/>
      <c r="E106" s="162"/>
      <c r="F106" s="163"/>
      <c r="G106" s="82"/>
      <c r="H106" s="82"/>
      <c r="I106" s="35"/>
      <c r="J106" s="35"/>
      <c r="K106" s="35"/>
      <c r="L106" s="36" t="s">
        <v>74</v>
      </c>
      <c r="M106" s="36" t="s">
        <v>20</v>
      </c>
      <c r="N106" s="38">
        <v>1.35E-2</v>
      </c>
      <c r="O106" s="141"/>
      <c r="P106" s="39">
        <f t="shared" si="2"/>
        <v>0</v>
      </c>
    </row>
    <row r="107" spans="1:16" s="7" customFormat="1" ht="21.6" customHeight="1">
      <c r="A107" s="151"/>
      <c r="B107" s="151"/>
      <c r="C107" s="151"/>
      <c r="D107" s="155"/>
      <c r="E107" s="153"/>
      <c r="F107" s="155"/>
      <c r="G107" s="82"/>
      <c r="H107" s="82"/>
      <c r="I107" s="35"/>
      <c r="J107" s="35"/>
      <c r="K107" s="35"/>
      <c r="L107" s="36" t="s">
        <v>86</v>
      </c>
      <c r="M107" s="36" t="s">
        <v>20</v>
      </c>
      <c r="N107" s="38">
        <v>0.14399999999999999</v>
      </c>
      <c r="O107" s="141"/>
      <c r="P107" s="39">
        <f t="shared" si="2"/>
        <v>0</v>
      </c>
    </row>
    <row r="108" spans="1:16" s="7" customFormat="1" ht="21.6" customHeight="1">
      <c r="A108" s="150">
        <v>26</v>
      </c>
      <c r="B108" s="150" t="s">
        <v>128</v>
      </c>
      <c r="C108" s="150" t="s">
        <v>12</v>
      </c>
      <c r="D108" s="154">
        <v>1.6</v>
      </c>
      <c r="E108" s="152"/>
      <c r="F108" s="154">
        <f>E108*D108</f>
        <v>0</v>
      </c>
      <c r="G108" s="82"/>
      <c r="H108" s="82"/>
      <c r="I108" s="35"/>
      <c r="J108" s="35"/>
      <c r="K108" s="35"/>
      <c r="L108" s="36" t="s">
        <v>141</v>
      </c>
      <c r="M108" s="36" t="s">
        <v>12</v>
      </c>
      <c r="N108" s="38">
        <v>1.6</v>
      </c>
      <c r="O108" s="141"/>
      <c r="P108" s="39">
        <f t="shared" si="2"/>
        <v>0</v>
      </c>
    </row>
    <row r="109" spans="1:16" s="7" customFormat="1" ht="21.6" customHeight="1">
      <c r="A109" s="159"/>
      <c r="B109" s="159"/>
      <c r="C109" s="159"/>
      <c r="D109" s="163"/>
      <c r="E109" s="162"/>
      <c r="F109" s="163"/>
      <c r="G109" s="82"/>
      <c r="H109" s="82"/>
      <c r="I109" s="35"/>
      <c r="J109" s="35"/>
      <c r="K109" s="35"/>
      <c r="L109" s="36" t="s">
        <v>74</v>
      </c>
      <c r="M109" s="36" t="s">
        <v>20</v>
      </c>
      <c r="N109" s="38">
        <v>8.7999999999999995E-2</v>
      </c>
      <c r="O109" s="141"/>
      <c r="P109" s="39">
        <f t="shared" si="2"/>
        <v>0</v>
      </c>
    </row>
    <row r="110" spans="1:16" s="7" customFormat="1" ht="21.6" customHeight="1">
      <c r="A110" s="151"/>
      <c r="B110" s="151"/>
      <c r="C110" s="151"/>
      <c r="D110" s="155"/>
      <c r="E110" s="153"/>
      <c r="F110" s="155"/>
      <c r="G110" s="82"/>
      <c r="H110" s="82"/>
      <c r="I110" s="35"/>
      <c r="J110" s="35"/>
      <c r="K110" s="35"/>
      <c r="L110" s="36" t="s">
        <v>86</v>
      </c>
      <c r="M110" s="36" t="s">
        <v>20</v>
      </c>
      <c r="N110" s="38">
        <v>0.16</v>
      </c>
      <c r="O110" s="141"/>
      <c r="P110" s="39">
        <f t="shared" si="2"/>
        <v>0</v>
      </c>
    </row>
    <row r="111" spans="1:16" s="7" customFormat="1" ht="21.6" customHeight="1">
      <c r="A111" s="150">
        <v>27</v>
      </c>
      <c r="B111" s="150" t="s">
        <v>129</v>
      </c>
      <c r="C111" s="150" t="s">
        <v>12</v>
      </c>
      <c r="D111" s="154">
        <v>0.8</v>
      </c>
      <c r="E111" s="152"/>
      <c r="F111" s="154">
        <f>E111*D111</f>
        <v>0</v>
      </c>
      <c r="G111" s="82"/>
      <c r="H111" s="82"/>
      <c r="I111" s="35"/>
      <c r="J111" s="35"/>
      <c r="K111" s="35"/>
      <c r="L111" s="36" t="s">
        <v>141</v>
      </c>
      <c r="M111" s="36" t="s">
        <v>12</v>
      </c>
      <c r="N111" s="38">
        <v>0.8</v>
      </c>
      <c r="O111" s="141"/>
      <c r="P111" s="39">
        <f t="shared" si="2"/>
        <v>0</v>
      </c>
    </row>
    <row r="112" spans="1:16" s="7" customFormat="1" ht="21.6" customHeight="1">
      <c r="A112" s="159"/>
      <c r="B112" s="159"/>
      <c r="C112" s="159"/>
      <c r="D112" s="163"/>
      <c r="E112" s="162"/>
      <c r="F112" s="163"/>
      <c r="G112" s="82"/>
      <c r="H112" s="82"/>
      <c r="I112" s="35"/>
      <c r="J112" s="35"/>
      <c r="K112" s="35"/>
      <c r="L112" s="36" t="s">
        <v>74</v>
      </c>
      <c r="M112" s="36" t="s">
        <v>20</v>
      </c>
      <c r="N112" s="38">
        <v>1.35E-2</v>
      </c>
      <c r="O112" s="141"/>
      <c r="P112" s="39">
        <f t="shared" si="2"/>
        <v>0</v>
      </c>
    </row>
    <row r="113" spans="1:16" s="7" customFormat="1" ht="21.6" customHeight="1" thickBot="1">
      <c r="A113" s="151"/>
      <c r="B113" s="160"/>
      <c r="C113" s="160"/>
      <c r="D113" s="166"/>
      <c r="E113" s="167"/>
      <c r="F113" s="166"/>
      <c r="G113" s="82"/>
      <c r="H113" s="82"/>
      <c r="I113" s="35"/>
      <c r="J113" s="35"/>
      <c r="K113" s="35"/>
      <c r="L113" s="36" t="s">
        <v>86</v>
      </c>
      <c r="M113" s="36" t="s">
        <v>20</v>
      </c>
      <c r="N113" s="38">
        <v>9.4100000000000003E-2</v>
      </c>
      <c r="O113" s="141"/>
      <c r="P113" s="38">
        <f t="shared" si="2"/>
        <v>0</v>
      </c>
    </row>
    <row r="114" spans="1:16" s="7" customFormat="1" ht="21.6" customHeight="1">
      <c r="A114" s="95"/>
      <c r="B114" s="50" t="s">
        <v>65</v>
      </c>
      <c r="C114" s="51"/>
      <c r="D114" s="52"/>
      <c r="E114" s="52"/>
      <c r="F114" s="52">
        <f>SUM(F99:F113)</f>
        <v>0</v>
      </c>
      <c r="G114" s="51"/>
      <c r="H114" s="51"/>
      <c r="I114" s="53"/>
      <c r="J114" s="53"/>
      <c r="K114" s="53"/>
      <c r="L114" s="54"/>
      <c r="M114" s="54"/>
      <c r="N114" s="55"/>
      <c r="O114" s="55"/>
      <c r="P114" s="56">
        <f>P113+P112+P111+P110+P109+P108+P107+P106+P105+P104+P103+P102+P101+P100+P99</f>
        <v>0</v>
      </c>
    </row>
    <row r="115" spans="1:16" s="7" customFormat="1" ht="21.6" customHeight="1" thickBot="1">
      <c r="A115" s="57"/>
      <c r="B115" s="58"/>
      <c r="C115" s="58"/>
      <c r="D115" s="59"/>
      <c r="E115" s="59"/>
      <c r="F115" s="59"/>
      <c r="G115" s="58"/>
      <c r="H115" s="58"/>
      <c r="I115" s="58"/>
      <c r="J115" s="58"/>
      <c r="K115" s="58"/>
      <c r="L115" s="60"/>
      <c r="M115" s="60"/>
      <c r="N115" s="61"/>
      <c r="O115" s="61"/>
      <c r="P115" s="62">
        <f>F114+P114</f>
        <v>0</v>
      </c>
    </row>
    <row r="116" spans="1:16" s="7" customFormat="1" ht="21.6" customHeight="1">
      <c r="A116" s="170" t="s">
        <v>130</v>
      </c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  <c r="P116" s="170"/>
    </row>
    <row r="117" spans="1:16" s="7" customFormat="1" ht="27" customHeight="1">
      <c r="A117" s="90">
        <v>28</v>
      </c>
      <c r="B117" s="82" t="s">
        <v>131</v>
      </c>
      <c r="C117" s="82" t="s">
        <v>20</v>
      </c>
      <c r="D117" s="85">
        <v>1.1000000000000001</v>
      </c>
      <c r="E117" s="142"/>
      <c r="F117" s="85">
        <f>E117*D117</f>
        <v>0</v>
      </c>
      <c r="G117" s="82"/>
      <c r="H117" s="82"/>
      <c r="I117" s="35"/>
      <c r="J117" s="35"/>
      <c r="K117" s="35"/>
      <c r="L117" s="36" t="s">
        <v>206</v>
      </c>
      <c r="M117" s="36" t="s">
        <v>20</v>
      </c>
      <c r="N117" s="38">
        <v>1.1000000000000001</v>
      </c>
      <c r="O117" s="141"/>
      <c r="P117" s="39">
        <f>O117*N117</f>
        <v>0</v>
      </c>
    </row>
    <row r="118" spans="1:16" s="7" customFormat="1" ht="21.6" customHeight="1">
      <c r="A118" s="150">
        <v>29</v>
      </c>
      <c r="B118" s="150" t="s">
        <v>133</v>
      </c>
      <c r="C118" s="150" t="s">
        <v>12</v>
      </c>
      <c r="D118" s="154">
        <v>158</v>
      </c>
      <c r="E118" s="152"/>
      <c r="F118" s="154">
        <f>E118*D118</f>
        <v>0</v>
      </c>
      <c r="G118" s="82"/>
      <c r="H118" s="82"/>
      <c r="I118" s="35"/>
      <c r="J118" s="35"/>
      <c r="K118" s="35"/>
      <c r="L118" s="36" t="s">
        <v>132</v>
      </c>
      <c r="M118" s="36" t="s">
        <v>12</v>
      </c>
      <c r="N118" s="38">
        <v>10</v>
      </c>
      <c r="O118" s="141"/>
      <c r="P118" s="39">
        <f t="shared" ref="P118:P123" si="3">O118*N118</f>
        <v>0</v>
      </c>
    </row>
    <row r="119" spans="1:16" s="7" customFormat="1" ht="21.6" customHeight="1">
      <c r="A119" s="151"/>
      <c r="B119" s="151"/>
      <c r="C119" s="151"/>
      <c r="D119" s="155"/>
      <c r="E119" s="153"/>
      <c r="F119" s="155"/>
      <c r="G119" s="82"/>
      <c r="H119" s="82"/>
      <c r="I119" s="35"/>
      <c r="J119" s="35"/>
      <c r="K119" s="35"/>
      <c r="L119" s="36" t="s">
        <v>134</v>
      </c>
      <c r="M119" s="36" t="s">
        <v>12</v>
      </c>
      <c r="N119" s="38">
        <v>159</v>
      </c>
      <c r="O119" s="141"/>
      <c r="P119" s="39">
        <f t="shared" si="3"/>
        <v>0</v>
      </c>
    </row>
    <row r="120" spans="1:16" s="7" customFormat="1" ht="21.6" customHeight="1">
      <c r="A120" s="150">
        <v>30</v>
      </c>
      <c r="B120" s="150" t="s">
        <v>151</v>
      </c>
      <c r="C120" s="150" t="s">
        <v>9</v>
      </c>
      <c r="D120" s="154">
        <v>150</v>
      </c>
      <c r="E120" s="152"/>
      <c r="F120" s="154">
        <f>E120*D120</f>
        <v>0</v>
      </c>
      <c r="G120" s="82"/>
      <c r="H120" s="82"/>
      <c r="I120" s="35"/>
      <c r="J120" s="35"/>
      <c r="K120" s="35"/>
      <c r="L120" s="36" t="s">
        <v>132</v>
      </c>
      <c r="M120" s="36" t="s">
        <v>12</v>
      </c>
      <c r="N120" s="38">
        <v>3</v>
      </c>
      <c r="O120" s="141"/>
      <c r="P120" s="39">
        <f t="shared" si="3"/>
        <v>0</v>
      </c>
    </row>
    <row r="121" spans="1:16" s="7" customFormat="1" ht="21.6" customHeight="1">
      <c r="A121" s="151"/>
      <c r="B121" s="151"/>
      <c r="C121" s="151"/>
      <c r="D121" s="155"/>
      <c r="E121" s="153"/>
      <c r="F121" s="155"/>
      <c r="G121" s="82"/>
      <c r="H121" s="82"/>
      <c r="I121" s="35"/>
      <c r="J121" s="35"/>
      <c r="K121" s="35"/>
      <c r="L121" s="36" t="s">
        <v>142</v>
      </c>
      <c r="M121" s="36" t="s">
        <v>143</v>
      </c>
      <c r="N121" s="38">
        <v>6.1</v>
      </c>
      <c r="O121" s="141"/>
      <c r="P121" s="39">
        <f t="shared" si="3"/>
        <v>0</v>
      </c>
    </row>
    <row r="122" spans="1:16" s="7" customFormat="1" ht="21.6" customHeight="1">
      <c r="A122" s="150">
        <v>31</v>
      </c>
      <c r="B122" s="150" t="s">
        <v>135</v>
      </c>
      <c r="C122" s="150" t="s">
        <v>12</v>
      </c>
      <c r="D122" s="154">
        <v>15</v>
      </c>
      <c r="E122" s="152"/>
      <c r="F122" s="154">
        <f>E122*D122</f>
        <v>0</v>
      </c>
      <c r="G122" s="82"/>
      <c r="H122" s="82"/>
      <c r="I122" s="35"/>
      <c r="J122" s="35"/>
      <c r="K122" s="35"/>
      <c r="L122" s="36" t="s">
        <v>132</v>
      </c>
      <c r="M122" s="36" t="s">
        <v>12</v>
      </c>
      <c r="N122" s="38">
        <v>4</v>
      </c>
      <c r="O122" s="141"/>
      <c r="P122" s="39">
        <f t="shared" si="3"/>
        <v>0</v>
      </c>
    </row>
    <row r="123" spans="1:16" s="7" customFormat="1" ht="21.6" customHeight="1" thickBot="1">
      <c r="A123" s="151"/>
      <c r="B123" s="160"/>
      <c r="C123" s="160"/>
      <c r="D123" s="166"/>
      <c r="E123" s="167"/>
      <c r="F123" s="166"/>
      <c r="G123" s="82"/>
      <c r="H123" s="82"/>
      <c r="I123" s="35"/>
      <c r="J123" s="35"/>
      <c r="K123" s="35"/>
      <c r="L123" s="36" t="s">
        <v>142</v>
      </c>
      <c r="M123" s="36" t="s">
        <v>143</v>
      </c>
      <c r="N123" s="38">
        <v>7.2</v>
      </c>
      <c r="O123" s="141"/>
      <c r="P123" s="38">
        <f t="shared" si="3"/>
        <v>0</v>
      </c>
    </row>
    <row r="124" spans="1:16" s="7" customFormat="1" ht="21.6" customHeight="1">
      <c r="A124" s="95"/>
      <c r="B124" s="51"/>
      <c r="C124" s="51"/>
      <c r="D124" s="52"/>
      <c r="E124" s="52"/>
      <c r="F124" s="52">
        <f>SUM(F117:F123)</f>
        <v>0</v>
      </c>
      <c r="G124" s="51"/>
      <c r="H124" s="51"/>
      <c r="I124" s="53"/>
      <c r="J124" s="53"/>
      <c r="K124" s="53"/>
      <c r="L124" s="54"/>
      <c r="M124" s="54"/>
      <c r="N124" s="55"/>
      <c r="O124" s="55"/>
      <c r="P124" s="56">
        <f>P117+P118+P119+P120+P121+P122+P123</f>
        <v>0</v>
      </c>
    </row>
    <row r="125" spans="1:16" s="7" customFormat="1" ht="21.6" customHeight="1" thickBot="1">
      <c r="A125" s="57"/>
      <c r="B125" s="58"/>
      <c r="C125" s="58"/>
      <c r="D125" s="59"/>
      <c r="E125" s="59"/>
      <c r="F125" s="59"/>
      <c r="G125" s="58"/>
      <c r="H125" s="58"/>
      <c r="I125" s="58"/>
      <c r="J125" s="58"/>
      <c r="K125" s="58"/>
      <c r="L125" s="60"/>
      <c r="M125" s="60"/>
      <c r="N125" s="61"/>
      <c r="O125" s="61"/>
      <c r="P125" s="62">
        <f>F124+P124</f>
        <v>0</v>
      </c>
    </row>
    <row r="126" spans="1:16" s="7" customFormat="1" ht="21.6" customHeight="1">
      <c r="A126" s="170" t="s">
        <v>144</v>
      </c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</row>
    <row r="127" spans="1:16" s="7" customFormat="1" ht="24.6" customHeight="1">
      <c r="A127" s="150">
        <v>32</v>
      </c>
      <c r="B127" s="150" t="s">
        <v>145</v>
      </c>
      <c r="C127" s="150" t="s">
        <v>20</v>
      </c>
      <c r="D127" s="154">
        <v>1.05</v>
      </c>
      <c r="E127" s="152"/>
      <c r="F127" s="154">
        <f>E127*D127</f>
        <v>0</v>
      </c>
      <c r="G127" s="82"/>
      <c r="H127" s="82"/>
      <c r="I127" s="35"/>
      <c r="J127" s="35"/>
      <c r="K127" s="35"/>
      <c r="L127" s="36" t="s">
        <v>152</v>
      </c>
      <c r="M127" s="36" t="s">
        <v>8</v>
      </c>
      <c r="N127" s="38">
        <v>80</v>
      </c>
      <c r="O127" s="141"/>
      <c r="P127" s="39">
        <f t="shared" ref="P127:P132" si="4">N127*O127</f>
        <v>0</v>
      </c>
    </row>
    <row r="128" spans="1:16" s="7" customFormat="1" ht="15" customHeight="1">
      <c r="A128" s="151"/>
      <c r="B128" s="151"/>
      <c r="C128" s="151"/>
      <c r="D128" s="155"/>
      <c r="E128" s="153"/>
      <c r="F128" s="155"/>
      <c r="G128" s="82"/>
      <c r="H128" s="82"/>
      <c r="I128" s="35"/>
      <c r="J128" s="35"/>
      <c r="K128" s="35"/>
      <c r="L128" s="36" t="s">
        <v>153</v>
      </c>
      <c r="M128" s="36" t="s">
        <v>8</v>
      </c>
      <c r="N128" s="38">
        <v>125</v>
      </c>
      <c r="O128" s="141"/>
      <c r="P128" s="39">
        <f t="shared" si="4"/>
        <v>0</v>
      </c>
    </row>
    <row r="129" spans="1:16" s="7" customFormat="1" ht="27" customHeight="1">
      <c r="A129" s="150">
        <v>33</v>
      </c>
      <c r="B129" s="150" t="s">
        <v>146</v>
      </c>
      <c r="C129" s="150" t="s">
        <v>20</v>
      </c>
      <c r="D129" s="154">
        <v>1.05</v>
      </c>
      <c r="E129" s="152"/>
      <c r="F129" s="154">
        <f>E129*D129</f>
        <v>0</v>
      </c>
      <c r="G129" s="82"/>
      <c r="H129" s="82"/>
      <c r="I129" s="35"/>
      <c r="J129" s="35"/>
      <c r="K129" s="35"/>
      <c r="L129" s="36" t="s">
        <v>147</v>
      </c>
      <c r="M129" s="36" t="s">
        <v>20</v>
      </c>
      <c r="N129" s="38">
        <v>1.89E-2</v>
      </c>
      <c r="O129" s="141"/>
      <c r="P129" s="39">
        <f t="shared" si="4"/>
        <v>0</v>
      </c>
    </row>
    <row r="130" spans="1:16" s="7" customFormat="1" ht="14.45" customHeight="1">
      <c r="A130" s="159"/>
      <c r="B130" s="159"/>
      <c r="C130" s="159"/>
      <c r="D130" s="163"/>
      <c r="E130" s="162"/>
      <c r="F130" s="163"/>
      <c r="G130" s="82"/>
      <c r="H130" s="82"/>
      <c r="I130" s="35"/>
      <c r="J130" s="35"/>
      <c r="K130" s="35"/>
      <c r="L130" s="36" t="s">
        <v>74</v>
      </c>
      <c r="M130" s="36" t="s">
        <v>20</v>
      </c>
      <c r="N130" s="38">
        <v>3.5999999999999997E-2</v>
      </c>
      <c r="O130" s="141"/>
      <c r="P130" s="39">
        <f t="shared" si="4"/>
        <v>0</v>
      </c>
    </row>
    <row r="131" spans="1:16" s="7" customFormat="1" ht="15" customHeight="1">
      <c r="A131" s="151"/>
      <c r="B131" s="151"/>
      <c r="C131" s="151"/>
      <c r="D131" s="155"/>
      <c r="E131" s="153"/>
      <c r="F131" s="155"/>
      <c r="G131" s="82"/>
      <c r="H131" s="82"/>
      <c r="I131" s="35"/>
      <c r="J131" s="35"/>
      <c r="K131" s="35"/>
      <c r="L131" s="36" t="s">
        <v>148</v>
      </c>
      <c r="M131" s="36" t="s">
        <v>20</v>
      </c>
      <c r="N131" s="38">
        <v>0.98899999999999999</v>
      </c>
      <c r="O131" s="141"/>
      <c r="P131" s="39">
        <f t="shared" si="4"/>
        <v>0</v>
      </c>
    </row>
    <row r="132" spans="1:16" s="7" customFormat="1" ht="26.45" customHeight="1" thickBot="1">
      <c r="A132" s="90">
        <v>34</v>
      </c>
      <c r="B132" s="82" t="s">
        <v>149</v>
      </c>
      <c r="C132" s="82" t="s">
        <v>12</v>
      </c>
      <c r="D132" s="85">
        <v>3.2</v>
      </c>
      <c r="E132" s="142"/>
      <c r="F132" s="85">
        <f>E132*D132</f>
        <v>0</v>
      </c>
      <c r="G132" s="82"/>
      <c r="H132" s="82"/>
      <c r="I132" s="35"/>
      <c r="J132" s="35"/>
      <c r="K132" s="35"/>
      <c r="L132" s="36" t="s">
        <v>139</v>
      </c>
      <c r="M132" s="36" t="s">
        <v>12</v>
      </c>
      <c r="N132" s="38">
        <v>3.2</v>
      </c>
      <c r="O132" s="141"/>
      <c r="P132" s="38">
        <f t="shared" si="4"/>
        <v>0</v>
      </c>
    </row>
    <row r="133" spans="1:16" s="7" customFormat="1" ht="21.6" customHeight="1">
      <c r="A133" s="95"/>
      <c r="B133" s="50" t="s">
        <v>65</v>
      </c>
      <c r="C133" s="51"/>
      <c r="D133" s="52"/>
      <c r="E133" s="52"/>
      <c r="F133" s="52">
        <f>SUM(F127:F132)</f>
        <v>0</v>
      </c>
      <c r="G133" s="51"/>
      <c r="H133" s="51"/>
      <c r="I133" s="53"/>
      <c r="J133" s="53"/>
      <c r="K133" s="53"/>
      <c r="L133" s="54"/>
      <c r="M133" s="54"/>
      <c r="N133" s="55"/>
      <c r="O133" s="55"/>
      <c r="P133" s="56">
        <f>P132+P131+P130+P129+P128+P127</f>
        <v>0</v>
      </c>
    </row>
    <row r="134" spans="1:16" s="7" customFormat="1" ht="21.6" customHeight="1" thickBot="1">
      <c r="A134" s="57"/>
      <c r="B134" s="58"/>
      <c r="C134" s="58"/>
      <c r="D134" s="59"/>
      <c r="E134" s="59"/>
      <c r="F134" s="59"/>
      <c r="G134" s="58"/>
      <c r="H134" s="58"/>
      <c r="I134" s="58"/>
      <c r="J134" s="58"/>
      <c r="K134" s="58"/>
      <c r="L134" s="60"/>
      <c r="M134" s="60"/>
      <c r="N134" s="61"/>
      <c r="O134" s="61"/>
      <c r="P134" s="62">
        <f>F133+P133</f>
        <v>0</v>
      </c>
    </row>
    <row r="135" spans="1:16" s="7" customFormat="1" ht="21.6" customHeight="1">
      <c r="A135" s="170" t="s">
        <v>150</v>
      </c>
      <c r="B135" s="170"/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</row>
    <row r="136" spans="1:16" s="7" customFormat="1" ht="21.6" customHeight="1">
      <c r="A136" s="150">
        <v>35</v>
      </c>
      <c r="B136" s="150" t="s">
        <v>154</v>
      </c>
      <c r="C136" s="150" t="s">
        <v>14</v>
      </c>
      <c r="D136" s="154">
        <v>2</v>
      </c>
      <c r="E136" s="152"/>
      <c r="F136" s="154">
        <f>E136*D136</f>
        <v>0</v>
      </c>
      <c r="G136" s="82"/>
      <c r="H136" s="82"/>
      <c r="I136" s="35"/>
      <c r="J136" s="35"/>
      <c r="K136" s="35"/>
      <c r="L136" s="36" t="s">
        <v>156</v>
      </c>
      <c r="M136" s="36" t="s">
        <v>14</v>
      </c>
      <c r="N136" s="38">
        <v>2</v>
      </c>
      <c r="O136" s="141"/>
      <c r="P136" s="39">
        <f t="shared" ref="P136:P143" si="5">O136*N136</f>
        <v>0</v>
      </c>
    </row>
    <row r="137" spans="1:16" s="7" customFormat="1" ht="21.6" customHeight="1">
      <c r="A137" s="151"/>
      <c r="B137" s="151"/>
      <c r="C137" s="151"/>
      <c r="D137" s="155"/>
      <c r="E137" s="153"/>
      <c r="F137" s="155"/>
      <c r="G137" s="82"/>
      <c r="H137" s="82"/>
      <c r="I137" s="35"/>
      <c r="J137" s="35"/>
      <c r="K137" s="35"/>
      <c r="L137" s="36" t="s">
        <v>155</v>
      </c>
      <c r="M137" s="36" t="s">
        <v>14</v>
      </c>
      <c r="N137" s="38">
        <v>2</v>
      </c>
      <c r="O137" s="141"/>
      <c r="P137" s="39">
        <f t="shared" si="5"/>
        <v>0</v>
      </c>
    </row>
    <row r="138" spans="1:16" s="7" customFormat="1" ht="21.6" customHeight="1">
      <c r="A138" s="150">
        <v>36</v>
      </c>
      <c r="B138" s="150" t="s">
        <v>157</v>
      </c>
      <c r="C138" s="150" t="s">
        <v>14</v>
      </c>
      <c r="D138" s="154">
        <v>11</v>
      </c>
      <c r="E138" s="152"/>
      <c r="F138" s="154">
        <f>E138*D138</f>
        <v>0</v>
      </c>
      <c r="G138" s="82"/>
      <c r="H138" s="82"/>
      <c r="I138" s="35"/>
      <c r="J138" s="35"/>
      <c r="K138" s="35"/>
      <c r="L138" s="36" t="s">
        <v>158</v>
      </c>
      <c r="M138" s="36" t="s">
        <v>14</v>
      </c>
      <c r="N138" s="38">
        <v>6</v>
      </c>
      <c r="O138" s="141"/>
      <c r="P138" s="39">
        <f t="shared" si="5"/>
        <v>0</v>
      </c>
    </row>
    <row r="139" spans="1:16" s="7" customFormat="1" ht="21.6" customHeight="1">
      <c r="A139" s="159"/>
      <c r="B139" s="159"/>
      <c r="C139" s="159"/>
      <c r="D139" s="163"/>
      <c r="E139" s="162"/>
      <c r="F139" s="163"/>
      <c r="G139" s="82"/>
      <c r="H139" s="82"/>
      <c r="I139" s="35"/>
      <c r="J139" s="35"/>
      <c r="K139" s="35"/>
      <c r="L139" s="36" t="s">
        <v>159</v>
      </c>
      <c r="M139" s="36" t="s">
        <v>14</v>
      </c>
      <c r="N139" s="38">
        <v>1</v>
      </c>
      <c r="O139" s="141"/>
      <c r="P139" s="39">
        <f t="shared" si="5"/>
        <v>0</v>
      </c>
    </row>
    <row r="140" spans="1:16" s="7" customFormat="1" ht="21.6" customHeight="1">
      <c r="A140" s="159"/>
      <c r="B140" s="159"/>
      <c r="C140" s="159"/>
      <c r="D140" s="163"/>
      <c r="E140" s="162"/>
      <c r="F140" s="163"/>
      <c r="G140" s="82"/>
      <c r="H140" s="82"/>
      <c r="I140" s="35"/>
      <c r="J140" s="35"/>
      <c r="K140" s="35"/>
      <c r="L140" s="36" t="s">
        <v>160</v>
      </c>
      <c r="M140" s="36" t="s">
        <v>14</v>
      </c>
      <c r="N140" s="38">
        <v>3</v>
      </c>
      <c r="O140" s="141"/>
      <c r="P140" s="39">
        <f t="shared" si="5"/>
        <v>0</v>
      </c>
    </row>
    <row r="141" spans="1:16" s="7" customFormat="1" ht="21.6" customHeight="1">
      <c r="A141" s="159"/>
      <c r="B141" s="159"/>
      <c r="C141" s="159"/>
      <c r="D141" s="163"/>
      <c r="E141" s="162"/>
      <c r="F141" s="163"/>
      <c r="G141" s="82"/>
      <c r="H141" s="82"/>
      <c r="I141" s="35"/>
      <c r="J141" s="35"/>
      <c r="K141" s="35"/>
      <c r="L141" s="36" t="s">
        <v>161</v>
      </c>
      <c r="M141" s="36" t="s">
        <v>14</v>
      </c>
      <c r="N141" s="38">
        <v>1</v>
      </c>
      <c r="O141" s="141"/>
      <c r="P141" s="39">
        <f t="shared" si="5"/>
        <v>0</v>
      </c>
    </row>
    <row r="142" spans="1:16" s="7" customFormat="1" ht="21.6" customHeight="1">
      <c r="A142" s="159"/>
      <c r="B142" s="159"/>
      <c r="C142" s="159"/>
      <c r="D142" s="163"/>
      <c r="E142" s="162"/>
      <c r="F142" s="163"/>
      <c r="G142" s="82"/>
      <c r="H142" s="82"/>
      <c r="I142" s="35"/>
      <c r="J142" s="35"/>
      <c r="K142" s="35"/>
      <c r="L142" s="36" t="s">
        <v>161</v>
      </c>
      <c r="M142" s="36" t="s">
        <v>14</v>
      </c>
      <c r="N142" s="38">
        <v>1</v>
      </c>
      <c r="O142" s="141"/>
      <c r="P142" s="39">
        <f t="shared" si="5"/>
        <v>0</v>
      </c>
    </row>
    <row r="143" spans="1:16" s="7" customFormat="1" ht="21.6" customHeight="1" thickBot="1">
      <c r="A143" s="151"/>
      <c r="B143" s="160"/>
      <c r="C143" s="160"/>
      <c r="D143" s="166"/>
      <c r="E143" s="167"/>
      <c r="F143" s="166"/>
      <c r="G143" s="82"/>
      <c r="H143" s="82"/>
      <c r="I143" s="35"/>
      <c r="J143" s="35"/>
      <c r="K143" s="35"/>
      <c r="L143" s="36" t="s">
        <v>216</v>
      </c>
      <c r="M143" s="36" t="s">
        <v>14</v>
      </c>
      <c r="N143" s="38">
        <v>12</v>
      </c>
      <c r="O143" s="141"/>
      <c r="P143" s="38">
        <f t="shared" si="5"/>
        <v>0</v>
      </c>
    </row>
    <row r="144" spans="1:16" s="7" customFormat="1" ht="21.6" customHeight="1">
      <c r="A144" s="97"/>
      <c r="B144" s="50" t="s">
        <v>65</v>
      </c>
      <c r="C144" s="50"/>
      <c r="D144" s="66"/>
      <c r="E144" s="66"/>
      <c r="F144" s="66">
        <f>SUM(F136:F142)</f>
        <v>0</v>
      </c>
      <c r="G144" s="50"/>
      <c r="H144" s="50"/>
      <c r="I144" s="50"/>
      <c r="J144" s="50"/>
      <c r="K144" s="50"/>
      <c r="L144" s="64"/>
      <c r="M144" s="64"/>
      <c r="N144" s="65"/>
      <c r="O144" s="65"/>
      <c r="P144" s="56">
        <f>SUM(P136:P143)</f>
        <v>0</v>
      </c>
    </row>
    <row r="145" spans="1:16" s="7" customFormat="1" ht="21.6" customHeight="1" thickBot="1">
      <c r="A145" s="57"/>
      <c r="B145" s="58"/>
      <c r="C145" s="58"/>
      <c r="D145" s="59"/>
      <c r="E145" s="59"/>
      <c r="F145" s="59"/>
      <c r="G145" s="58"/>
      <c r="H145" s="58"/>
      <c r="I145" s="58"/>
      <c r="J145" s="58"/>
      <c r="K145" s="58"/>
      <c r="L145" s="60"/>
      <c r="M145" s="60"/>
      <c r="N145" s="61"/>
      <c r="O145" s="61"/>
      <c r="P145" s="62">
        <f>F144+P144</f>
        <v>0</v>
      </c>
    </row>
    <row r="146" spans="1:16" s="7" customFormat="1" ht="21.6" customHeight="1">
      <c r="A146" s="170" t="s">
        <v>162</v>
      </c>
      <c r="B146" s="170"/>
      <c r="C146" s="170"/>
      <c r="D146" s="170"/>
      <c r="E146" s="170"/>
      <c r="F146" s="170"/>
      <c r="G146" s="170"/>
      <c r="H146" s="170"/>
      <c r="I146" s="170"/>
      <c r="J146" s="170"/>
      <c r="K146" s="170"/>
      <c r="L146" s="170"/>
      <c r="M146" s="170"/>
      <c r="N146" s="170"/>
      <c r="O146" s="170"/>
      <c r="P146" s="170"/>
    </row>
    <row r="147" spans="1:16" s="7" customFormat="1" ht="27" customHeight="1">
      <c r="A147" s="150">
        <v>37</v>
      </c>
      <c r="B147" s="150" t="s">
        <v>163</v>
      </c>
      <c r="C147" s="150" t="s">
        <v>9</v>
      </c>
      <c r="D147" s="154">
        <v>57</v>
      </c>
      <c r="E147" s="152"/>
      <c r="F147" s="154">
        <f>E147*D147</f>
        <v>0</v>
      </c>
      <c r="G147" s="82"/>
      <c r="H147" s="82"/>
      <c r="I147" s="35"/>
      <c r="J147" s="35"/>
      <c r="K147" s="35"/>
      <c r="L147" s="36" t="s">
        <v>164</v>
      </c>
      <c r="M147" s="36" t="s">
        <v>9</v>
      </c>
      <c r="N147" s="38">
        <v>57</v>
      </c>
      <c r="O147" s="141"/>
      <c r="P147" s="39">
        <f>O147*N147</f>
        <v>0</v>
      </c>
    </row>
    <row r="148" spans="1:16" s="7" customFormat="1" ht="21.6" customHeight="1">
      <c r="A148" s="151"/>
      <c r="B148" s="151"/>
      <c r="C148" s="151"/>
      <c r="D148" s="155"/>
      <c r="E148" s="153"/>
      <c r="F148" s="155"/>
      <c r="G148" s="82"/>
      <c r="H148" s="82"/>
      <c r="I148" s="35"/>
      <c r="J148" s="35"/>
      <c r="K148" s="35"/>
      <c r="L148" s="36" t="s">
        <v>49</v>
      </c>
      <c r="M148" s="36" t="s">
        <v>14</v>
      </c>
      <c r="N148" s="38">
        <v>15</v>
      </c>
      <c r="O148" s="141"/>
      <c r="P148" s="39">
        <f>O148*N148</f>
        <v>0</v>
      </c>
    </row>
    <row r="149" spans="1:16" s="7" customFormat="1" ht="21.6" customHeight="1" thickBot="1">
      <c r="A149" s="90">
        <v>38</v>
      </c>
      <c r="B149" s="89" t="s">
        <v>165</v>
      </c>
      <c r="C149" s="82" t="s">
        <v>9</v>
      </c>
      <c r="D149" s="85">
        <v>57</v>
      </c>
      <c r="E149" s="142"/>
      <c r="F149" s="85">
        <f>E149*D149</f>
        <v>0</v>
      </c>
      <c r="G149" s="82"/>
      <c r="H149" s="82"/>
      <c r="I149" s="35"/>
      <c r="J149" s="35"/>
      <c r="K149" s="35"/>
      <c r="L149" s="36" t="s">
        <v>166</v>
      </c>
      <c r="M149" s="36" t="s">
        <v>9</v>
      </c>
      <c r="N149" s="38">
        <v>57</v>
      </c>
      <c r="O149" s="141"/>
      <c r="P149" s="38">
        <f>O149*N149</f>
        <v>0</v>
      </c>
    </row>
    <row r="150" spans="1:16" s="7" customFormat="1" ht="21.6" customHeight="1">
      <c r="A150" s="90"/>
      <c r="B150" s="98" t="s">
        <v>212</v>
      </c>
      <c r="C150" s="51"/>
      <c r="D150" s="52"/>
      <c r="E150" s="52"/>
      <c r="F150" s="66">
        <f>SUM(F147:F149)</f>
        <v>0</v>
      </c>
      <c r="G150" s="51"/>
      <c r="H150" s="51"/>
      <c r="I150" s="53"/>
      <c r="J150" s="53"/>
      <c r="K150" s="53"/>
      <c r="L150" s="54"/>
      <c r="M150" s="54"/>
      <c r="N150" s="55"/>
      <c r="O150" s="55"/>
      <c r="P150" s="56">
        <f>SUM(P147:P149)</f>
        <v>0</v>
      </c>
    </row>
    <row r="151" spans="1:16" s="7" customFormat="1" ht="21.6" customHeight="1" thickBot="1">
      <c r="A151" s="69"/>
      <c r="B151" s="70"/>
      <c r="C151" s="71"/>
      <c r="D151" s="72"/>
      <c r="E151" s="72"/>
      <c r="F151" s="58"/>
      <c r="G151" s="71"/>
      <c r="H151" s="71"/>
      <c r="I151" s="71"/>
      <c r="J151" s="71"/>
      <c r="K151" s="71"/>
      <c r="L151" s="73"/>
      <c r="M151" s="73"/>
      <c r="N151" s="74"/>
      <c r="O151" s="74"/>
      <c r="P151" s="75">
        <f>F150+P150</f>
        <v>0</v>
      </c>
    </row>
    <row r="152" spans="1:16" s="7" customFormat="1" ht="21.6" customHeight="1">
      <c r="A152" s="175" t="s">
        <v>172</v>
      </c>
      <c r="B152" s="175"/>
      <c r="C152" s="175"/>
      <c r="D152" s="175"/>
      <c r="E152" s="175"/>
      <c r="F152" s="175"/>
      <c r="G152" s="175"/>
      <c r="H152" s="175"/>
      <c r="I152" s="175"/>
      <c r="J152" s="175"/>
      <c r="K152" s="175"/>
      <c r="L152" s="175"/>
      <c r="M152" s="175"/>
      <c r="N152" s="175"/>
      <c r="O152" s="175"/>
      <c r="P152" s="175"/>
    </row>
    <row r="153" spans="1:16" s="7" customFormat="1" ht="21.6" customHeight="1">
      <c r="A153" s="174" t="s">
        <v>173</v>
      </c>
      <c r="B153" s="168"/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P153" s="169"/>
    </row>
    <row r="154" spans="1:16" s="7" customFormat="1" ht="21.6" customHeight="1">
      <c r="A154" s="90">
        <v>39</v>
      </c>
      <c r="B154" s="37" t="s">
        <v>31</v>
      </c>
      <c r="C154" s="84" t="s">
        <v>9</v>
      </c>
      <c r="D154" s="84">
        <v>113.8</v>
      </c>
      <c r="E154" s="142"/>
      <c r="F154" s="85">
        <f>E154*D154</f>
        <v>0</v>
      </c>
      <c r="G154" s="82">
        <f>H154/2</f>
        <v>18</v>
      </c>
      <c r="H154" s="87">
        <v>36</v>
      </c>
      <c r="I154" s="87"/>
      <c r="J154" s="87">
        <f>H154*D154</f>
        <v>4096.8</v>
      </c>
      <c r="K154" s="86"/>
      <c r="L154" s="36" t="s">
        <v>30</v>
      </c>
      <c r="M154" s="36" t="s">
        <v>8</v>
      </c>
      <c r="N154" s="36">
        <v>290</v>
      </c>
      <c r="O154" s="141"/>
      <c r="P154" s="39">
        <f>O154*N154</f>
        <v>0</v>
      </c>
    </row>
    <row r="155" spans="1:16" s="7" customFormat="1" ht="19.899999999999999" customHeight="1">
      <c r="A155" s="90">
        <v>40</v>
      </c>
      <c r="B155" s="82" t="s">
        <v>174</v>
      </c>
      <c r="C155" s="82" t="s">
        <v>9</v>
      </c>
      <c r="D155" s="82">
        <v>113.8</v>
      </c>
      <c r="E155" s="142"/>
      <c r="F155" s="85">
        <f>E155*D155</f>
        <v>0</v>
      </c>
      <c r="G155" s="82">
        <f>H155/2</f>
        <v>114</v>
      </c>
      <c r="H155" s="85">
        <v>228</v>
      </c>
      <c r="I155" s="85">
        <f>H155*1.2</f>
        <v>273.59999999999997</v>
      </c>
      <c r="J155" s="85">
        <f>H155*D155</f>
        <v>25946.399999999998</v>
      </c>
      <c r="K155" s="85"/>
      <c r="L155" s="36" t="s">
        <v>175</v>
      </c>
      <c r="M155" s="36" t="s">
        <v>9</v>
      </c>
      <c r="N155" s="36">
        <v>113.8</v>
      </c>
      <c r="O155" s="141"/>
      <c r="P155" s="39">
        <f t="shared" ref="P155:P163" si="6">O155*N155</f>
        <v>0</v>
      </c>
    </row>
    <row r="156" spans="1:16" s="7" customFormat="1">
      <c r="A156" s="90">
        <v>41</v>
      </c>
      <c r="B156" s="82" t="s">
        <v>176</v>
      </c>
      <c r="C156" s="82" t="s">
        <v>9</v>
      </c>
      <c r="D156" s="82">
        <v>113.8</v>
      </c>
      <c r="E156" s="142"/>
      <c r="F156" s="85">
        <f>E156*D156</f>
        <v>0</v>
      </c>
      <c r="G156" s="82">
        <f>H156/2</f>
        <v>42.78</v>
      </c>
      <c r="H156" s="85">
        <v>85.56</v>
      </c>
      <c r="I156" s="85">
        <f>H156*1.2</f>
        <v>102.672</v>
      </c>
      <c r="J156" s="85">
        <f>H156*D156</f>
        <v>9736.7279999999992</v>
      </c>
      <c r="K156" s="85"/>
      <c r="L156" s="36" t="s">
        <v>132</v>
      </c>
      <c r="M156" s="36" t="s">
        <v>12</v>
      </c>
      <c r="N156" s="36">
        <v>2.7</v>
      </c>
      <c r="O156" s="141"/>
      <c r="P156" s="39">
        <f t="shared" si="6"/>
        <v>0</v>
      </c>
    </row>
    <row r="157" spans="1:16" s="7" customFormat="1" ht="15.75" customHeight="1">
      <c r="A157" s="161">
        <v>42</v>
      </c>
      <c r="B157" s="150" t="s">
        <v>22</v>
      </c>
      <c r="C157" s="150" t="s">
        <v>9</v>
      </c>
      <c r="D157" s="150">
        <v>113.8</v>
      </c>
      <c r="E157" s="152"/>
      <c r="F157" s="154">
        <f>E157*D157</f>
        <v>0</v>
      </c>
      <c r="G157" s="150">
        <f>H157/2</f>
        <v>181</v>
      </c>
      <c r="H157" s="154">
        <v>362</v>
      </c>
      <c r="I157" s="85"/>
      <c r="J157" s="154">
        <f>H157*D157</f>
        <v>41195.599999999999</v>
      </c>
      <c r="K157" s="85"/>
      <c r="L157" s="36" t="s">
        <v>21</v>
      </c>
      <c r="M157" s="36" t="s">
        <v>8</v>
      </c>
      <c r="N157" s="36">
        <v>22</v>
      </c>
      <c r="O157" s="141"/>
      <c r="P157" s="39">
        <f t="shared" si="6"/>
        <v>0</v>
      </c>
    </row>
    <row r="158" spans="1:16" s="7" customFormat="1" ht="15.75" customHeight="1">
      <c r="A158" s="161"/>
      <c r="B158" s="159"/>
      <c r="C158" s="159"/>
      <c r="D158" s="159"/>
      <c r="E158" s="162"/>
      <c r="F158" s="163"/>
      <c r="G158" s="159"/>
      <c r="H158" s="163"/>
      <c r="I158" s="86"/>
      <c r="J158" s="163"/>
      <c r="K158" s="86"/>
      <c r="L158" s="36" t="s">
        <v>184</v>
      </c>
      <c r="M158" s="36" t="s">
        <v>9</v>
      </c>
      <c r="N158" s="36">
        <v>114</v>
      </c>
      <c r="O158" s="141"/>
      <c r="P158" s="39">
        <f t="shared" si="6"/>
        <v>0</v>
      </c>
    </row>
    <row r="159" spans="1:16" s="7" customFormat="1" ht="15.75" customHeight="1">
      <c r="A159" s="161"/>
      <c r="B159" s="159"/>
      <c r="C159" s="159"/>
      <c r="D159" s="159"/>
      <c r="E159" s="162"/>
      <c r="F159" s="163"/>
      <c r="G159" s="159"/>
      <c r="H159" s="163"/>
      <c r="I159" s="86"/>
      <c r="J159" s="163"/>
      <c r="K159" s="86"/>
      <c r="L159" s="36" t="s">
        <v>23</v>
      </c>
      <c r="M159" s="36" t="s">
        <v>8</v>
      </c>
      <c r="N159" s="36">
        <v>16</v>
      </c>
      <c r="O159" s="141"/>
      <c r="P159" s="39">
        <f t="shared" si="6"/>
        <v>0</v>
      </c>
    </row>
    <row r="160" spans="1:16" s="7" customFormat="1" ht="15.75" customHeight="1">
      <c r="A160" s="161"/>
      <c r="B160" s="151"/>
      <c r="C160" s="151"/>
      <c r="D160" s="151"/>
      <c r="E160" s="153"/>
      <c r="F160" s="155"/>
      <c r="G160" s="151"/>
      <c r="H160" s="155"/>
      <c r="I160" s="87"/>
      <c r="J160" s="155"/>
      <c r="K160" s="87"/>
      <c r="L160" s="41" t="s">
        <v>24</v>
      </c>
      <c r="M160" s="41" t="s">
        <v>8</v>
      </c>
      <c r="N160" s="36">
        <v>600</v>
      </c>
      <c r="O160" s="141"/>
      <c r="P160" s="39">
        <f t="shared" si="6"/>
        <v>0</v>
      </c>
    </row>
    <row r="161" spans="1:16" s="7" customFormat="1" ht="15.75" customHeight="1">
      <c r="A161" s="161">
        <v>43</v>
      </c>
      <c r="B161" s="150" t="s">
        <v>13</v>
      </c>
      <c r="C161" s="150" t="s">
        <v>27</v>
      </c>
      <c r="D161" s="150">
        <v>120</v>
      </c>
      <c r="E161" s="152"/>
      <c r="F161" s="154">
        <f>E161*D161</f>
        <v>0</v>
      </c>
      <c r="G161" s="150">
        <f>H161/2</f>
        <v>7</v>
      </c>
      <c r="H161" s="154">
        <v>14</v>
      </c>
      <c r="I161" s="85"/>
      <c r="J161" s="154">
        <f>H161*D161</f>
        <v>1680</v>
      </c>
      <c r="K161" s="85"/>
      <c r="L161" s="36" t="s">
        <v>28</v>
      </c>
      <c r="M161" s="36" t="s">
        <v>27</v>
      </c>
      <c r="N161" s="36">
        <v>120</v>
      </c>
      <c r="O161" s="141"/>
      <c r="P161" s="39">
        <f t="shared" si="6"/>
        <v>0</v>
      </c>
    </row>
    <row r="162" spans="1:16" s="7" customFormat="1" ht="15.75" customHeight="1">
      <c r="A162" s="161"/>
      <c r="B162" s="159"/>
      <c r="C162" s="159"/>
      <c r="D162" s="159"/>
      <c r="E162" s="162"/>
      <c r="F162" s="163"/>
      <c r="G162" s="159"/>
      <c r="H162" s="163"/>
      <c r="I162" s="86"/>
      <c r="J162" s="163"/>
      <c r="K162" s="86"/>
      <c r="L162" s="36" t="s">
        <v>29</v>
      </c>
      <c r="M162" s="36" t="s">
        <v>14</v>
      </c>
      <c r="N162" s="36">
        <v>14</v>
      </c>
      <c r="O162" s="141"/>
      <c r="P162" s="39">
        <f t="shared" si="6"/>
        <v>0</v>
      </c>
    </row>
    <row r="163" spans="1:16" s="7" customFormat="1" ht="15.75" customHeight="1">
      <c r="A163" s="161"/>
      <c r="B163" s="159"/>
      <c r="C163" s="159"/>
      <c r="D163" s="159"/>
      <c r="E163" s="162"/>
      <c r="F163" s="163"/>
      <c r="G163" s="159"/>
      <c r="H163" s="163"/>
      <c r="I163" s="86"/>
      <c r="J163" s="163"/>
      <c r="K163" s="86"/>
      <c r="L163" s="36" t="s">
        <v>29</v>
      </c>
      <c r="M163" s="36" t="s">
        <v>14</v>
      </c>
      <c r="N163" s="36">
        <v>15</v>
      </c>
      <c r="O163" s="141"/>
      <c r="P163" s="38">
        <f t="shared" si="6"/>
        <v>0</v>
      </c>
    </row>
    <row r="164" spans="1:16" s="7" customFormat="1" ht="15.75" customHeight="1">
      <c r="A164" s="90"/>
      <c r="B164" s="90"/>
      <c r="C164" s="90"/>
      <c r="D164" s="90"/>
      <c r="E164" s="143"/>
      <c r="F164" s="46">
        <f>SUM(F154:F163)</f>
        <v>0</v>
      </c>
      <c r="G164" s="90"/>
      <c r="H164" s="46"/>
      <c r="I164" s="46"/>
      <c r="J164" s="46"/>
      <c r="K164" s="46"/>
      <c r="L164" s="41"/>
      <c r="M164" s="41"/>
      <c r="N164" s="41"/>
      <c r="O164" s="39"/>
      <c r="P164" s="39">
        <f>SUM(P154:P163)</f>
        <v>0</v>
      </c>
    </row>
    <row r="165" spans="1:16" s="7" customFormat="1" ht="15.75" customHeight="1">
      <c r="A165" s="168" t="s">
        <v>177</v>
      </c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9"/>
    </row>
    <row r="166" spans="1:16" s="7" customFormat="1" ht="15.75" customHeight="1">
      <c r="A166" s="90"/>
      <c r="B166" s="150" t="s">
        <v>178</v>
      </c>
      <c r="C166" s="150" t="s">
        <v>9</v>
      </c>
      <c r="D166" s="150">
        <v>129</v>
      </c>
      <c r="E166" s="152"/>
      <c r="F166" s="154">
        <f>E166*D166</f>
        <v>0</v>
      </c>
      <c r="G166" s="82">
        <f>H166/2</f>
        <v>18</v>
      </c>
      <c r="H166" s="87">
        <v>36</v>
      </c>
      <c r="I166" s="87"/>
      <c r="J166" s="87">
        <f>H166*D166</f>
        <v>4644</v>
      </c>
      <c r="K166" s="86"/>
      <c r="L166" s="36" t="s">
        <v>179</v>
      </c>
      <c r="M166" s="36" t="s">
        <v>9</v>
      </c>
      <c r="N166" s="36">
        <v>129</v>
      </c>
      <c r="O166" s="141"/>
      <c r="P166" s="39">
        <f>O166*N166</f>
        <v>0</v>
      </c>
    </row>
    <row r="167" spans="1:16" s="7" customFormat="1" ht="15.75" customHeight="1">
      <c r="A167" s="90">
        <v>44</v>
      </c>
      <c r="B167" s="151"/>
      <c r="C167" s="151"/>
      <c r="D167" s="151"/>
      <c r="E167" s="153"/>
      <c r="F167" s="155"/>
      <c r="G167" s="82"/>
      <c r="H167" s="86"/>
      <c r="I167" s="86"/>
      <c r="J167" s="86"/>
      <c r="K167" s="86"/>
      <c r="L167" s="36" t="s">
        <v>180</v>
      </c>
      <c r="M167" s="36" t="s">
        <v>8</v>
      </c>
      <c r="N167" s="36">
        <v>64</v>
      </c>
      <c r="O167" s="141"/>
      <c r="P167" s="39">
        <f t="shared" ref="P167:P175" si="7">O167*N167</f>
        <v>0</v>
      </c>
    </row>
    <row r="168" spans="1:16" s="7" customFormat="1" ht="15.75" customHeight="1">
      <c r="A168" s="90">
        <v>45</v>
      </c>
      <c r="B168" s="82" t="s">
        <v>176</v>
      </c>
      <c r="C168" s="82" t="s">
        <v>9</v>
      </c>
      <c r="D168" s="82">
        <v>129</v>
      </c>
      <c r="E168" s="142"/>
      <c r="F168" s="85">
        <f>E168*D168</f>
        <v>0</v>
      </c>
      <c r="G168" s="82">
        <f>H168/2</f>
        <v>42.78</v>
      </c>
      <c r="H168" s="85">
        <v>85.56</v>
      </c>
      <c r="I168" s="85">
        <f>H168*1.2</f>
        <v>102.672</v>
      </c>
      <c r="J168" s="85">
        <f>H168*D168</f>
        <v>11037.24</v>
      </c>
      <c r="K168" s="85"/>
      <c r="L168" s="36" t="s">
        <v>132</v>
      </c>
      <c r="M168" s="36" t="s">
        <v>12</v>
      </c>
      <c r="N168" s="36">
        <v>3.94</v>
      </c>
      <c r="O168" s="141"/>
      <c r="P168" s="39">
        <f t="shared" si="7"/>
        <v>0</v>
      </c>
    </row>
    <row r="169" spans="1:16" s="7" customFormat="1" ht="15.75" customHeight="1">
      <c r="A169" s="161">
        <v>46</v>
      </c>
      <c r="B169" s="150" t="s">
        <v>25</v>
      </c>
      <c r="C169" s="150" t="s">
        <v>9</v>
      </c>
      <c r="D169" s="150">
        <v>129</v>
      </c>
      <c r="E169" s="152"/>
      <c r="F169" s="154">
        <f>E169*D169</f>
        <v>0</v>
      </c>
      <c r="G169" s="150">
        <f>H169/2</f>
        <v>181</v>
      </c>
      <c r="H169" s="154">
        <v>362</v>
      </c>
      <c r="I169" s="85"/>
      <c r="J169" s="154">
        <f>H169*D169</f>
        <v>46698</v>
      </c>
      <c r="K169" s="85"/>
      <c r="L169" s="36" t="s">
        <v>21</v>
      </c>
      <c r="M169" s="36" t="s">
        <v>8</v>
      </c>
      <c r="N169" s="36">
        <v>22</v>
      </c>
      <c r="O169" s="141"/>
      <c r="P169" s="39">
        <f t="shared" si="7"/>
        <v>0</v>
      </c>
    </row>
    <row r="170" spans="1:16" s="7" customFormat="1" ht="15.75" customHeight="1">
      <c r="A170" s="161"/>
      <c r="B170" s="159"/>
      <c r="C170" s="159"/>
      <c r="D170" s="159"/>
      <c r="E170" s="162"/>
      <c r="F170" s="163"/>
      <c r="G170" s="159"/>
      <c r="H170" s="163"/>
      <c r="I170" s="86"/>
      <c r="J170" s="163"/>
      <c r="K170" s="86"/>
      <c r="L170" s="36" t="s">
        <v>26</v>
      </c>
      <c r="M170" s="36" t="s">
        <v>9</v>
      </c>
      <c r="N170" s="36">
        <v>129</v>
      </c>
      <c r="O170" s="141"/>
      <c r="P170" s="39">
        <f t="shared" si="7"/>
        <v>0</v>
      </c>
    </row>
    <row r="171" spans="1:16" s="7" customFormat="1" ht="15.75" customHeight="1">
      <c r="A171" s="161"/>
      <c r="B171" s="159"/>
      <c r="C171" s="159"/>
      <c r="D171" s="159"/>
      <c r="E171" s="162"/>
      <c r="F171" s="163"/>
      <c r="G171" s="159"/>
      <c r="H171" s="163"/>
      <c r="I171" s="86"/>
      <c r="J171" s="163"/>
      <c r="K171" s="86"/>
      <c r="L171" s="36" t="s">
        <v>181</v>
      </c>
      <c r="M171" s="36" t="s">
        <v>9</v>
      </c>
      <c r="N171" s="36">
        <v>130</v>
      </c>
      <c r="O171" s="141"/>
      <c r="P171" s="39">
        <f t="shared" si="7"/>
        <v>0</v>
      </c>
    </row>
    <row r="172" spans="1:16" s="7" customFormat="1" ht="15.75" customHeight="1">
      <c r="A172" s="161"/>
      <c r="B172" s="151"/>
      <c r="C172" s="151"/>
      <c r="D172" s="151"/>
      <c r="E172" s="153"/>
      <c r="F172" s="155"/>
      <c r="G172" s="151"/>
      <c r="H172" s="155"/>
      <c r="I172" s="87"/>
      <c r="J172" s="155"/>
      <c r="K172" s="87"/>
      <c r="L172" s="41" t="s">
        <v>182</v>
      </c>
      <c r="M172" s="41" t="s">
        <v>8</v>
      </c>
      <c r="N172" s="36">
        <v>129</v>
      </c>
      <c r="O172" s="141"/>
      <c r="P172" s="39">
        <f t="shared" si="7"/>
        <v>0</v>
      </c>
    </row>
    <row r="173" spans="1:16" s="7" customFormat="1" ht="15.75" customHeight="1">
      <c r="A173" s="161">
        <v>47</v>
      </c>
      <c r="B173" s="150" t="s">
        <v>13</v>
      </c>
      <c r="C173" s="150" t="s">
        <v>27</v>
      </c>
      <c r="D173" s="150">
        <v>129</v>
      </c>
      <c r="E173" s="152"/>
      <c r="F173" s="154">
        <f>E173*D173</f>
        <v>0</v>
      </c>
      <c r="G173" s="150">
        <f>H173/2</f>
        <v>7</v>
      </c>
      <c r="H173" s="154">
        <v>14</v>
      </c>
      <c r="I173" s="85"/>
      <c r="J173" s="154">
        <f>H173*D173</f>
        <v>1806</v>
      </c>
      <c r="K173" s="85"/>
      <c r="L173" s="36" t="s">
        <v>28</v>
      </c>
      <c r="M173" s="36" t="s">
        <v>27</v>
      </c>
      <c r="N173" s="36">
        <v>129</v>
      </c>
      <c r="O173" s="141"/>
      <c r="P173" s="39">
        <f t="shared" si="7"/>
        <v>0</v>
      </c>
    </row>
    <row r="174" spans="1:16" s="7" customFormat="1" ht="15.75" customHeight="1">
      <c r="A174" s="161"/>
      <c r="B174" s="159"/>
      <c r="C174" s="159"/>
      <c r="D174" s="159"/>
      <c r="E174" s="162"/>
      <c r="F174" s="163"/>
      <c r="G174" s="159"/>
      <c r="H174" s="163"/>
      <c r="I174" s="86"/>
      <c r="J174" s="163"/>
      <c r="K174" s="86"/>
      <c r="L174" s="36" t="s">
        <v>29</v>
      </c>
      <c r="M174" s="36" t="s">
        <v>14</v>
      </c>
      <c r="N174" s="36">
        <v>15</v>
      </c>
      <c r="O174" s="141"/>
      <c r="P174" s="39">
        <f t="shared" si="7"/>
        <v>0</v>
      </c>
    </row>
    <row r="175" spans="1:16" s="7" customFormat="1" ht="15.75" customHeight="1">
      <c r="A175" s="161"/>
      <c r="B175" s="159"/>
      <c r="C175" s="159"/>
      <c r="D175" s="159"/>
      <c r="E175" s="162"/>
      <c r="F175" s="163"/>
      <c r="G175" s="159"/>
      <c r="H175" s="163"/>
      <c r="I175" s="86"/>
      <c r="J175" s="163"/>
      <c r="K175" s="86"/>
      <c r="L175" s="36" t="s">
        <v>29</v>
      </c>
      <c r="M175" s="36" t="s">
        <v>14</v>
      </c>
      <c r="N175" s="36">
        <v>25</v>
      </c>
      <c r="O175" s="141"/>
      <c r="P175" s="38">
        <f t="shared" si="7"/>
        <v>0</v>
      </c>
    </row>
    <row r="176" spans="1:16" s="7" customFormat="1" ht="15.75" customHeight="1">
      <c r="A176" s="90"/>
      <c r="B176" s="90"/>
      <c r="C176" s="90"/>
      <c r="D176" s="90"/>
      <c r="E176" s="46"/>
      <c r="F176" s="46">
        <f>SUM(F166:F175)</f>
        <v>0</v>
      </c>
      <c r="G176" s="90"/>
      <c r="H176" s="46"/>
      <c r="I176" s="46"/>
      <c r="J176" s="46"/>
      <c r="K176" s="46"/>
      <c r="L176" s="41"/>
      <c r="M176" s="41"/>
      <c r="N176" s="41"/>
      <c r="O176" s="39"/>
      <c r="P176" s="39">
        <f>SUM(P166:P175)</f>
        <v>0</v>
      </c>
    </row>
    <row r="177" spans="1:16" s="7" customFormat="1" ht="15.75" customHeight="1">
      <c r="A177" s="164" t="s">
        <v>202</v>
      </c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5"/>
    </row>
    <row r="178" spans="1:16" s="7" customFormat="1" ht="15.75" customHeight="1">
      <c r="A178" s="90">
        <v>48</v>
      </c>
      <c r="B178" s="82" t="s">
        <v>176</v>
      </c>
      <c r="C178" s="82" t="s">
        <v>9</v>
      </c>
      <c r="D178" s="82">
        <v>53.2</v>
      </c>
      <c r="E178" s="142"/>
      <c r="F178" s="85">
        <f>E178*D178</f>
        <v>0</v>
      </c>
      <c r="G178" s="82">
        <f>H178/2</f>
        <v>42.78</v>
      </c>
      <c r="H178" s="85">
        <v>85.56</v>
      </c>
      <c r="I178" s="85">
        <f>H178*1.2</f>
        <v>102.672</v>
      </c>
      <c r="J178" s="85">
        <f>H178*D178</f>
        <v>4551.7920000000004</v>
      </c>
      <c r="K178" s="85"/>
      <c r="L178" s="36" t="s">
        <v>132</v>
      </c>
      <c r="M178" s="36" t="s">
        <v>12</v>
      </c>
      <c r="N178" s="36">
        <v>1.36</v>
      </c>
      <c r="O178" s="141"/>
      <c r="P178" s="39">
        <f>O178*N178</f>
        <v>0</v>
      </c>
    </row>
    <row r="179" spans="1:16" s="7" customFormat="1" ht="15.75" customHeight="1">
      <c r="A179" s="161">
        <v>49</v>
      </c>
      <c r="B179" s="150" t="s">
        <v>183</v>
      </c>
      <c r="C179" s="150" t="s">
        <v>9</v>
      </c>
      <c r="D179" s="150">
        <v>53.2</v>
      </c>
      <c r="E179" s="152"/>
      <c r="F179" s="154">
        <f>E179*D179</f>
        <v>0</v>
      </c>
      <c r="G179" s="150">
        <f>H179/2</f>
        <v>181</v>
      </c>
      <c r="H179" s="154">
        <v>362</v>
      </c>
      <c r="I179" s="85"/>
      <c r="J179" s="154">
        <f>H179*D179</f>
        <v>19258.400000000001</v>
      </c>
      <c r="K179" s="85"/>
      <c r="L179" s="36" t="s">
        <v>21</v>
      </c>
      <c r="M179" s="36" t="s">
        <v>8</v>
      </c>
      <c r="N179" s="36">
        <v>22</v>
      </c>
      <c r="O179" s="141"/>
      <c r="P179" s="39">
        <f t="shared" ref="P179:P185" si="8">O179*N179</f>
        <v>0</v>
      </c>
    </row>
    <row r="180" spans="1:16" s="7" customFormat="1" ht="15.75" customHeight="1">
      <c r="A180" s="161"/>
      <c r="B180" s="159"/>
      <c r="C180" s="159"/>
      <c r="D180" s="159"/>
      <c r="E180" s="162"/>
      <c r="F180" s="163"/>
      <c r="G180" s="159"/>
      <c r="H180" s="163"/>
      <c r="I180" s="86"/>
      <c r="J180" s="163"/>
      <c r="K180" s="86"/>
      <c r="L180" s="36" t="s">
        <v>209</v>
      </c>
      <c r="M180" s="36" t="s">
        <v>9</v>
      </c>
      <c r="N180" s="36">
        <v>53.2</v>
      </c>
      <c r="O180" s="141"/>
      <c r="P180" s="39">
        <f t="shared" si="8"/>
        <v>0</v>
      </c>
    </row>
    <row r="181" spans="1:16" s="7" customFormat="1" ht="15.75" customHeight="1">
      <c r="A181" s="161"/>
      <c r="B181" s="159"/>
      <c r="C181" s="159"/>
      <c r="D181" s="159"/>
      <c r="E181" s="162"/>
      <c r="F181" s="163"/>
      <c r="G181" s="159"/>
      <c r="H181" s="163"/>
      <c r="I181" s="86"/>
      <c r="J181" s="163"/>
      <c r="K181" s="86"/>
      <c r="L181" s="36" t="s">
        <v>23</v>
      </c>
      <c r="M181" s="36" t="s">
        <v>8</v>
      </c>
      <c r="N181" s="36">
        <v>4</v>
      </c>
      <c r="O181" s="141"/>
      <c r="P181" s="39">
        <f t="shared" si="8"/>
        <v>0</v>
      </c>
    </row>
    <row r="182" spans="1:16" s="7" customFormat="1" ht="15.75" customHeight="1">
      <c r="A182" s="161"/>
      <c r="B182" s="151"/>
      <c r="C182" s="151"/>
      <c r="D182" s="151"/>
      <c r="E182" s="153"/>
      <c r="F182" s="155"/>
      <c r="G182" s="151"/>
      <c r="H182" s="155"/>
      <c r="I182" s="87"/>
      <c r="J182" s="155"/>
      <c r="K182" s="87"/>
      <c r="L182" s="41" t="s">
        <v>24</v>
      </c>
      <c r="M182" s="41" t="s">
        <v>8</v>
      </c>
      <c r="N182" s="36">
        <v>275</v>
      </c>
      <c r="O182" s="141"/>
      <c r="P182" s="39">
        <f t="shared" si="8"/>
        <v>0</v>
      </c>
    </row>
    <row r="183" spans="1:16" s="7" customFormat="1" ht="15.75" customHeight="1">
      <c r="A183" s="150">
        <v>50</v>
      </c>
      <c r="B183" s="150" t="s">
        <v>13</v>
      </c>
      <c r="C183" s="150" t="s">
        <v>27</v>
      </c>
      <c r="D183" s="150">
        <v>125</v>
      </c>
      <c r="E183" s="152"/>
      <c r="F183" s="154">
        <f>E183*D183</f>
        <v>0</v>
      </c>
      <c r="G183" s="150">
        <f>H183/2</f>
        <v>7</v>
      </c>
      <c r="H183" s="154">
        <v>14</v>
      </c>
      <c r="I183" s="85"/>
      <c r="J183" s="154">
        <f>H183*D183</f>
        <v>1750</v>
      </c>
      <c r="K183" s="85"/>
      <c r="L183" s="36" t="s">
        <v>28</v>
      </c>
      <c r="M183" s="36" t="s">
        <v>27</v>
      </c>
      <c r="N183" s="36">
        <v>53.2</v>
      </c>
      <c r="O183" s="141"/>
      <c r="P183" s="39">
        <f t="shared" si="8"/>
        <v>0</v>
      </c>
    </row>
    <row r="184" spans="1:16" s="7" customFormat="1" ht="15.75" customHeight="1">
      <c r="A184" s="159"/>
      <c r="B184" s="159"/>
      <c r="C184" s="159"/>
      <c r="D184" s="159"/>
      <c r="E184" s="162"/>
      <c r="F184" s="163"/>
      <c r="G184" s="159"/>
      <c r="H184" s="163"/>
      <c r="I184" s="86"/>
      <c r="J184" s="163"/>
      <c r="K184" s="86"/>
      <c r="L184" s="36" t="s">
        <v>29</v>
      </c>
      <c r="M184" s="36" t="s">
        <v>14</v>
      </c>
      <c r="N184" s="36">
        <v>15</v>
      </c>
      <c r="O184" s="141"/>
      <c r="P184" s="39">
        <f t="shared" si="8"/>
        <v>0</v>
      </c>
    </row>
    <row r="185" spans="1:16" s="7" customFormat="1" ht="15.75" customHeight="1" thickBot="1">
      <c r="A185" s="151"/>
      <c r="B185" s="159"/>
      <c r="C185" s="159"/>
      <c r="D185" s="159"/>
      <c r="E185" s="162"/>
      <c r="F185" s="163"/>
      <c r="G185" s="159"/>
      <c r="H185" s="163"/>
      <c r="I185" s="86"/>
      <c r="J185" s="163"/>
      <c r="K185" s="86"/>
      <c r="L185" s="36" t="s">
        <v>29</v>
      </c>
      <c r="M185" s="36" t="s">
        <v>14</v>
      </c>
      <c r="N185" s="36">
        <v>16</v>
      </c>
      <c r="O185" s="141"/>
      <c r="P185" s="38">
        <f t="shared" si="8"/>
        <v>0</v>
      </c>
    </row>
    <row r="186" spans="1:16" s="7" customFormat="1" ht="15.75" customHeight="1">
      <c r="A186" s="96"/>
      <c r="B186" s="101" t="s">
        <v>65</v>
      </c>
      <c r="C186" s="50"/>
      <c r="D186" s="50"/>
      <c r="E186" s="66"/>
      <c r="F186" s="130">
        <f>SUM(F178:F185)</f>
        <v>0</v>
      </c>
      <c r="G186" s="131"/>
      <c r="H186" s="130"/>
      <c r="I186" s="130"/>
      <c r="J186" s="130"/>
      <c r="K186" s="130"/>
      <c r="L186" s="132"/>
      <c r="M186" s="132"/>
      <c r="N186" s="132"/>
      <c r="O186" s="133"/>
      <c r="P186" s="134">
        <f>SUM(P178:P185)</f>
        <v>0</v>
      </c>
    </row>
    <row r="187" spans="1:16" s="7" customFormat="1" ht="15.75" customHeight="1">
      <c r="A187" s="97"/>
      <c r="B187" s="125"/>
      <c r="C187" s="125"/>
      <c r="D187" s="125"/>
      <c r="E187" s="126"/>
      <c r="F187" s="126">
        <f>F186+F176+F164</f>
        <v>0</v>
      </c>
      <c r="G187" s="125"/>
      <c r="H187" s="126"/>
      <c r="I187" s="126"/>
      <c r="J187" s="126"/>
      <c r="K187" s="126"/>
      <c r="L187" s="127"/>
      <c r="M187" s="127"/>
      <c r="N187" s="127"/>
      <c r="O187" s="128"/>
      <c r="P187" s="129">
        <f>P186+P176+P164</f>
        <v>0</v>
      </c>
    </row>
    <row r="188" spans="1:16" s="7" customFormat="1" ht="15.75" customHeight="1" thickBot="1">
      <c r="A188" s="104"/>
      <c r="B188" s="58"/>
      <c r="C188" s="58"/>
      <c r="D188" s="58"/>
      <c r="E188" s="59"/>
      <c r="F188" s="59"/>
      <c r="G188" s="58"/>
      <c r="H188" s="59"/>
      <c r="I188" s="59"/>
      <c r="J188" s="59"/>
      <c r="K188" s="59"/>
      <c r="L188" s="60"/>
      <c r="M188" s="60"/>
      <c r="N188" s="60"/>
      <c r="O188" s="61"/>
      <c r="P188" s="62">
        <f>F187+P187</f>
        <v>0</v>
      </c>
    </row>
    <row r="189" spans="1:16" s="7" customFormat="1" ht="15.75" customHeight="1">
      <c r="A189" s="180" t="s">
        <v>218</v>
      </c>
      <c r="B189" s="170"/>
      <c r="C189" s="170"/>
      <c r="D189" s="170"/>
      <c r="E189" s="170"/>
      <c r="F189" s="170"/>
      <c r="G189" s="170"/>
      <c r="H189" s="170"/>
      <c r="I189" s="170"/>
      <c r="J189" s="170"/>
      <c r="K189" s="170"/>
      <c r="L189" s="170"/>
      <c r="M189" s="170"/>
      <c r="N189" s="170"/>
      <c r="O189" s="170"/>
      <c r="P189" s="181"/>
    </row>
    <row r="190" spans="1:16" s="7" customFormat="1" ht="15.75" customHeight="1">
      <c r="A190" s="90"/>
      <c r="B190" s="99"/>
      <c r="C190" s="84"/>
      <c r="D190" s="84"/>
      <c r="E190" s="87"/>
      <c r="F190" s="99"/>
      <c r="G190" s="83"/>
      <c r="H190" s="87"/>
      <c r="I190" s="87"/>
      <c r="J190" s="87"/>
      <c r="K190" s="86"/>
      <c r="L190" s="45"/>
      <c r="M190" s="45"/>
      <c r="N190" s="45"/>
      <c r="O190" s="47"/>
      <c r="P190" s="48"/>
    </row>
    <row r="191" spans="1:16" s="7" customFormat="1" ht="15.75" customHeight="1">
      <c r="A191" s="90">
        <v>51</v>
      </c>
      <c r="B191" s="99" t="s">
        <v>185</v>
      </c>
      <c r="C191" s="84" t="s">
        <v>9</v>
      </c>
      <c r="D191" s="84">
        <v>297</v>
      </c>
      <c r="E191" s="143"/>
      <c r="F191" s="87">
        <f>E191*D191</f>
        <v>0</v>
      </c>
      <c r="G191" s="83"/>
      <c r="H191" s="87"/>
      <c r="I191" s="87"/>
      <c r="J191" s="87"/>
      <c r="K191" s="86"/>
      <c r="L191" s="36" t="s">
        <v>186</v>
      </c>
      <c r="M191" s="36" t="s">
        <v>9</v>
      </c>
      <c r="N191" s="36">
        <v>305</v>
      </c>
      <c r="O191" s="141"/>
      <c r="P191" s="48">
        <f t="shared" ref="P191:P201" si="9">O191*N191</f>
        <v>0</v>
      </c>
    </row>
    <row r="192" spans="1:16" s="7" customFormat="1" ht="15.75" customHeight="1">
      <c r="A192" s="90">
        <v>52</v>
      </c>
      <c r="B192" s="99" t="s">
        <v>187</v>
      </c>
      <c r="C192" s="84" t="s">
        <v>9</v>
      </c>
      <c r="D192" s="84">
        <v>231</v>
      </c>
      <c r="E192" s="143"/>
      <c r="F192" s="87">
        <f>E192*D192</f>
        <v>0</v>
      </c>
      <c r="G192" s="83"/>
      <c r="H192" s="87"/>
      <c r="I192" s="87"/>
      <c r="J192" s="87"/>
      <c r="K192" s="86"/>
      <c r="L192" s="36" t="s">
        <v>188</v>
      </c>
      <c r="M192" s="36" t="s">
        <v>9</v>
      </c>
      <c r="N192" s="36">
        <v>237</v>
      </c>
      <c r="O192" s="141"/>
      <c r="P192" s="48">
        <f t="shared" si="9"/>
        <v>0</v>
      </c>
    </row>
    <row r="193" spans="1:16" s="7" customFormat="1" ht="15.75" customHeight="1">
      <c r="A193" s="90">
        <v>53</v>
      </c>
      <c r="B193" s="99" t="s">
        <v>189</v>
      </c>
      <c r="C193" s="84" t="s">
        <v>12</v>
      </c>
      <c r="D193" s="84">
        <v>13.1</v>
      </c>
      <c r="E193" s="143"/>
      <c r="F193" s="87">
        <f>E193*D193</f>
        <v>0</v>
      </c>
      <c r="G193" s="83"/>
      <c r="H193" s="87"/>
      <c r="I193" s="87"/>
      <c r="J193" s="87"/>
      <c r="K193" s="86"/>
      <c r="L193" s="36" t="s">
        <v>203</v>
      </c>
      <c r="M193" s="36" t="s">
        <v>12</v>
      </c>
      <c r="N193" s="36">
        <v>13.1</v>
      </c>
      <c r="O193" s="141"/>
      <c r="P193" s="48">
        <f t="shared" si="9"/>
        <v>0</v>
      </c>
    </row>
    <row r="194" spans="1:16" s="7" customFormat="1" ht="30.6" customHeight="1">
      <c r="A194" s="90">
        <v>54</v>
      </c>
      <c r="B194" s="99" t="s">
        <v>190</v>
      </c>
      <c r="C194" s="84" t="s">
        <v>9</v>
      </c>
      <c r="D194" s="84">
        <v>297</v>
      </c>
      <c r="E194" s="143"/>
      <c r="F194" s="87">
        <f>E194*D194</f>
        <v>0</v>
      </c>
      <c r="G194" s="83"/>
      <c r="H194" s="87"/>
      <c r="I194" s="87"/>
      <c r="J194" s="87"/>
      <c r="K194" s="86"/>
      <c r="L194" s="36" t="s">
        <v>132</v>
      </c>
      <c r="M194" s="36" t="s">
        <v>12</v>
      </c>
      <c r="N194" s="36">
        <v>15</v>
      </c>
      <c r="O194" s="141"/>
      <c r="P194" s="39">
        <f>O194*N194</f>
        <v>0</v>
      </c>
    </row>
    <row r="195" spans="1:16" s="7" customFormat="1" ht="30.6" customHeight="1">
      <c r="A195" s="161">
        <v>55</v>
      </c>
      <c r="B195" s="182" t="s">
        <v>191</v>
      </c>
      <c r="C195" s="150" t="s">
        <v>9</v>
      </c>
      <c r="D195" s="150">
        <v>297</v>
      </c>
      <c r="E195" s="152"/>
      <c r="F195" s="154">
        <f>D195*E195</f>
        <v>0</v>
      </c>
      <c r="G195" s="83"/>
      <c r="H195" s="87"/>
      <c r="I195" s="87"/>
      <c r="J195" s="87"/>
      <c r="K195" s="86"/>
      <c r="L195" s="36" t="s">
        <v>192</v>
      </c>
      <c r="M195" s="36" t="s">
        <v>8</v>
      </c>
      <c r="N195" s="36">
        <v>238</v>
      </c>
      <c r="O195" s="141"/>
      <c r="P195" s="48">
        <f t="shared" si="9"/>
        <v>0</v>
      </c>
    </row>
    <row r="196" spans="1:16" s="7" customFormat="1" ht="15.75" customHeight="1">
      <c r="A196" s="161"/>
      <c r="B196" s="165"/>
      <c r="C196" s="151"/>
      <c r="D196" s="151"/>
      <c r="E196" s="153"/>
      <c r="F196" s="155"/>
      <c r="G196" s="83"/>
      <c r="H196" s="87"/>
      <c r="I196" s="87"/>
      <c r="J196" s="87"/>
      <c r="K196" s="86"/>
      <c r="L196" s="36" t="s">
        <v>193</v>
      </c>
      <c r="M196" s="36" t="s">
        <v>9</v>
      </c>
      <c r="N196" s="36">
        <v>341</v>
      </c>
      <c r="O196" s="141"/>
      <c r="P196" s="48">
        <f t="shared" si="9"/>
        <v>0</v>
      </c>
    </row>
    <row r="197" spans="1:16" s="7" customFormat="1" ht="24" customHeight="1">
      <c r="A197" s="90">
        <v>56</v>
      </c>
      <c r="B197" s="99" t="s">
        <v>194</v>
      </c>
      <c r="C197" s="84" t="s">
        <v>9</v>
      </c>
      <c r="D197" s="84">
        <v>297</v>
      </c>
      <c r="E197" s="143"/>
      <c r="F197" s="87">
        <f>D197*E197</f>
        <v>0</v>
      </c>
      <c r="G197" s="83"/>
      <c r="H197" s="87"/>
      <c r="I197" s="87"/>
      <c r="J197" s="87"/>
      <c r="K197" s="86"/>
      <c r="L197" s="36" t="s">
        <v>195</v>
      </c>
      <c r="M197" s="36" t="s">
        <v>9</v>
      </c>
      <c r="N197" s="36">
        <v>345</v>
      </c>
      <c r="O197" s="141"/>
      <c r="P197" s="48">
        <f t="shared" si="9"/>
        <v>0</v>
      </c>
    </row>
    <row r="198" spans="1:16" s="7" customFormat="1" ht="16.149999999999999" customHeight="1">
      <c r="A198" s="161">
        <v>57</v>
      </c>
      <c r="B198" s="182" t="s">
        <v>196</v>
      </c>
      <c r="C198" s="150" t="s">
        <v>27</v>
      </c>
      <c r="D198" s="150">
        <v>150</v>
      </c>
      <c r="E198" s="152"/>
      <c r="F198" s="154">
        <f>E198*D198</f>
        <v>0</v>
      </c>
      <c r="G198" s="83"/>
      <c r="H198" s="87"/>
      <c r="I198" s="87"/>
      <c r="J198" s="87"/>
      <c r="K198" s="86"/>
      <c r="L198" s="36" t="s">
        <v>197</v>
      </c>
      <c r="M198" s="36" t="s">
        <v>8</v>
      </c>
      <c r="N198" s="36">
        <v>12</v>
      </c>
      <c r="O198" s="141"/>
      <c r="P198" s="48">
        <f t="shared" si="9"/>
        <v>0</v>
      </c>
    </row>
    <row r="199" spans="1:16" s="7" customFormat="1" ht="15.75" customHeight="1">
      <c r="A199" s="161"/>
      <c r="B199" s="183"/>
      <c r="C199" s="159"/>
      <c r="D199" s="159"/>
      <c r="E199" s="162"/>
      <c r="F199" s="163"/>
      <c r="G199" s="83"/>
      <c r="H199" s="87"/>
      <c r="I199" s="87"/>
      <c r="J199" s="87"/>
      <c r="K199" s="86"/>
      <c r="L199" s="36" t="s">
        <v>193</v>
      </c>
      <c r="M199" s="36" t="s">
        <v>9</v>
      </c>
      <c r="N199" s="36">
        <v>177</v>
      </c>
      <c r="O199" s="141"/>
      <c r="P199" s="48">
        <f t="shared" si="9"/>
        <v>0</v>
      </c>
    </row>
    <row r="200" spans="1:16" s="7" customFormat="1" ht="15.75" customHeight="1">
      <c r="A200" s="161"/>
      <c r="B200" s="165"/>
      <c r="C200" s="151"/>
      <c r="D200" s="151"/>
      <c r="E200" s="153"/>
      <c r="F200" s="155"/>
      <c r="G200" s="83"/>
      <c r="H200" s="87"/>
      <c r="I200" s="87"/>
      <c r="J200" s="87"/>
      <c r="K200" s="86"/>
      <c r="L200" s="36" t="s">
        <v>195</v>
      </c>
      <c r="M200" s="36" t="s">
        <v>9</v>
      </c>
      <c r="N200" s="36">
        <v>33</v>
      </c>
      <c r="O200" s="141"/>
      <c r="P200" s="48">
        <f t="shared" si="9"/>
        <v>0</v>
      </c>
    </row>
    <row r="201" spans="1:16" s="7" customFormat="1" ht="15.75" customHeight="1" thickBot="1">
      <c r="A201" s="90">
        <v>58</v>
      </c>
      <c r="B201" s="100" t="s">
        <v>198</v>
      </c>
      <c r="C201" s="83" t="s">
        <v>14</v>
      </c>
      <c r="D201" s="83">
        <v>8</v>
      </c>
      <c r="E201" s="142"/>
      <c r="F201" s="86">
        <f>D201*E201</f>
        <v>0</v>
      </c>
      <c r="G201" s="83"/>
      <c r="H201" s="86"/>
      <c r="I201" s="86"/>
      <c r="J201" s="86"/>
      <c r="K201" s="86"/>
      <c r="L201" s="36" t="s">
        <v>199</v>
      </c>
      <c r="M201" s="36" t="s">
        <v>14</v>
      </c>
      <c r="N201" s="36">
        <v>8</v>
      </c>
      <c r="O201" s="141"/>
      <c r="P201" s="47">
        <f t="shared" si="9"/>
        <v>0</v>
      </c>
    </row>
    <row r="202" spans="1:16" s="7" customFormat="1" ht="15.75" customHeight="1">
      <c r="A202" s="84"/>
      <c r="B202" s="101" t="s">
        <v>65</v>
      </c>
      <c r="C202" s="50"/>
      <c r="D202" s="50"/>
      <c r="E202" s="66"/>
      <c r="F202" s="66">
        <f>SUM(F191:F201)</f>
        <v>0</v>
      </c>
      <c r="G202" s="50"/>
      <c r="H202" s="66"/>
      <c r="I202" s="66"/>
      <c r="J202" s="66"/>
      <c r="K202" s="66"/>
      <c r="L202" s="64"/>
      <c r="M202" s="64"/>
      <c r="N202" s="64"/>
      <c r="O202" s="65"/>
      <c r="P202" s="56">
        <f>SUM(P191:P201)</f>
        <v>0</v>
      </c>
    </row>
    <row r="203" spans="1:16" s="7" customFormat="1" ht="15.75" customHeight="1" thickBot="1">
      <c r="A203" s="90"/>
      <c r="B203" s="102"/>
      <c r="C203" s="71"/>
      <c r="D203" s="71"/>
      <c r="E203" s="72"/>
      <c r="F203" s="72"/>
      <c r="G203" s="71"/>
      <c r="H203" s="72"/>
      <c r="I203" s="72"/>
      <c r="J203" s="72"/>
      <c r="K203" s="72"/>
      <c r="L203" s="73"/>
      <c r="M203" s="73"/>
      <c r="N203" s="73"/>
      <c r="O203" s="74"/>
      <c r="P203" s="75">
        <f>P202+F202</f>
        <v>0</v>
      </c>
    </row>
    <row r="204" spans="1:16" s="7" customFormat="1" ht="15.75" customHeight="1">
      <c r="A204" s="184" t="s">
        <v>219</v>
      </c>
      <c r="B204" s="175"/>
      <c r="C204" s="175"/>
      <c r="D204" s="175"/>
      <c r="E204" s="175"/>
      <c r="F204" s="175"/>
      <c r="G204" s="175"/>
      <c r="H204" s="175"/>
      <c r="I204" s="175"/>
      <c r="J204" s="175"/>
      <c r="K204" s="175"/>
      <c r="L204" s="175"/>
      <c r="M204" s="175"/>
      <c r="N204" s="175"/>
      <c r="O204" s="175"/>
      <c r="P204" s="185"/>
    </row>
    <row r="205" spans="1:16" s="7" customFormat="1" ht="35.450000000000003" customHeight="1">
      <c r="A205" s="84">
        <v>59</v>
      </c>
      <c r="B205" s="37" t="s">
        <v>200</v>
      </c>
      <c r="C205" s="84" t="s">
        <v>9</v>
      </c>
      <c r="D205" s="87">
        <v>315</v>
      </c>
      <c r="E205" s="143"/>
      <c r="F205" s="105">
        <f>E205*D205</f>
        <v>0</v>
      </c>
      <c r="G205" s="90">
        <f>H205/2</f>
        <v>38.17</v>
      </c>
      <c r="H205" s="87">
        <v>76.34</v>
      </c>
      <c r="I205" s="87"/>
      <c r="J205" s="87">
        <f>H205*D205</f>
        <v>24047.100000000002</v>
      </c>
      <c r="K205" s="86"/>
      <c r="L205" s="36" t="s">
        <v>217</v>
      </c>
      <c r="M205" s="36" t="s">
        <v>9</v>
      </c>
      <c r="N205" s="36">
        <v>315</v>
      </c>
      <c r="O205" s="141"/>
      <c r="P205" s="39">
        <f>N205*O205</f>
        <v>0</v>
      </c>
    </row>
    <row r="206" spans="1:16" s="7" customFormat="1" ht="15.75" customHeight="1">
      <c r="A206" s="150">
        <v>60</v>
      </c>
      <c r="B206" s="150" t="s">
        <v>52</v>
      </c>
      <c r="C206" s="150" t="s">
        <v>9</v>
      </c>
      <c r="D206" s="154">
        <v>315</v>
      </c>
      <c r="E206" s="152"/>
      <c r="F206" s="154">
        <f>E206*D206</f>
        <v>0</v>
      </c>
      <c r="G206" s="150">
        <f>H206/2</f>
        <v>332.5</v>
      </c>
      <c r="H206" s="154">
        <v>665</v>
      </c>
      <c r="I206" s="85"/>
      <c r="J206" s="154">
        <f>H206*D206</f>
        <v>209475</v>
      </c>
      <c r="K206" s="85"/>
      <c r="L206" s="36" t="s">
        <v>53</v>
      </c>
      <c r="M206" s="36" t="s">
        <v>9</v>
      </c>
      <c r="N206" s="36">
        <v>315</v>
      </c>
      <c r="O206" s="141"/>
      <c r="P206" s="39">
        <f>N206*O206</f>
        <v>0</v>
      </c>
    </row>
    <row r="207" spans="1:16" s="7" customFormat="1" ht="15.75" customHeight="1">
      <c r="A207" s="159"/>
      <c r="B207" s="159"/>
      <c r="C207" s="159"/>
      <c r="D207" s="163"/>
      <c r="E207" s="162"/>
      <c r="F207" s="163"/>
      <c r="G207" s="159"/>
      <c r="H207" s="163"/>
      <c r="I207" s="86"/>
      <c r="J207" s="163"/>
      <c r="K207" s="86"/>
      <c r="L207" s="36" t="s">
        <v>54</v>
      </c>
      <c r="M207" s="36" t="s">
        <v>210</v>
      </c>
      <c r="N207" s="36">
        <v>5</v>
      </c>
      <c r="O207" s="141"/>
      <c r="P207" s="39">
        <f t="shared" ref="P207:P213" si="10">N207*O207</f>
        <v>0</v>
      </c>
    </row>
    <row r="208" spans="1:16" s="7" customFormat="1" ht="15.75" customHeight="1">
      <c r="A208" s="159"/>
      <c r="B208" s="159"/>
      <c r="C208" s="159"/>
      <c r="D208" s="163"/>
      <c r="E208" s="162"/>
      <c r="F208" s="163"/>
      <c r="G208" s="159"/>
      <c r="H208" s="163"/>
      <c r="I208" s="86"/>
      <c r="J208" s="163"/>
      <c r="K208" s="86"/>
      <c r="L208" s="36" t="s">
        <v>55</v>
      </c>
      <c r="M208" s="36" t="s">
        <v>8</v>
      </c>
      <c r="N208" s="36">
        <v>3780</v>
      </c>
      <c r="O208" s="141"/>
      <c r="P208" s="39">
        <f t="shared" si="10"/>
        <v>0</v>
      </c>
    </row>
    <row r="209" spans="1:16" s="7" customFormat="1" ht="15.75" customHeight="1">
      <c r="A209" s="159"/>
      <c r="B209" s="159"/>
      <c r="C209" s="159"/>
      <c r="D209" s="163"/>
      <c r="E209" s="162"/>
      <c r="F209" s="163"/>
      <c r="G209" s="159"/>
      <c r="H209" s="163"/>
      <c r="I209" s="86"/>
      <c r="J209" s="163"/>
      <c r="K209" s="86"/>
      <c r="L209" s="36" t="s">
        <v>21</v>
      </c>
      <c r="M209" s="36" t="s">
        <v>8</v>
      </c>
      <c r="N209" s="36">
        <v>88</v>
      </c>
      <c r="O209" s="141"/>
      <c r="P209" s="39">
        <f t="shared" si="10"/>
        <v>0</v>
      </c>
    </row>
    <row r="210" spans="1:16" s="7" customFormat="1" ht="15.75" customHeight="1">
      <c r="A210" s="159"/>
      <c r="B210" s="159"/>
      <c r="C210" s="159"/>
      <c r="D210" s="163"/>
      <c r="E210" s="162"/>
      <c r="F210" s="163"/>
      <c r="G210" s="159"/>
      <c r="H210" s="163"/>
      <c r="I210" s="86"/>
      <c r="J210" s="163"/>
      <c r="K210" s="86"/>
      <c r="L210" s="36" t="s">
        <v>56</v>
      </c>
      <c r="M210" s="36" t="s">
        <v>9</v>
      </c>
      <c r="N210" s="36">
        <v>320</v>
      </c>
      <c r="O210" s="141"/>
      <c r="P210" s="39">
        <f t="shared" si="10"/>
        <v>0</v>
      </c>
    </row>
    <row r="211" spans="1:16" s="7" customFormat="1" ht="15.75" customHeight="1">
      <c r="A211" s="159"/>
      <c r="B211" s="159"/>
      <c r="C211" s="159"/>
      <c r="D211" s="163"/>
      <c r="E211" s="162"/>
      <c r="F211" s="163"/>
      <c r="G211" s="159"/>
      <c r="H211" s="163"/>
      <c r="I211" s="86"/>
      <c r="J211" s="163"/>
      <c r="K211" s="86"/>
      <c r="L211" s="36" t="s">
        <v>57</v>
      </c>
      <c r="M211" s="36" t="s">
        <v>8</v>
      </c>
      <c r="N211" s="36">
        <v>850</v>
      </c>
      <c r="O211" s="141"/>
      <c r="P211" s="39">
        <f t="shared" si="10"/>
        <v>0</v>
      </c>
    </row>
    <row r="212" spans="1:16" s="7" customFormat="1" ht="15.75" customHeight="1">
      <c r="A212" s="161">
        <v>61</v>
      </c>
      <c r="B212" s="161" t="s">
        <v>201</v>
      </c>
      <c r="C212" s="150" t="s">
        <v>9</v>
      </c>
      <c r="D212" s="154">
        <v>315</v>
      </c>
      <c r="E212" s="152"/>
      <c r="F212" s="154">
        <f>E212*D212</f>
        <v>0</v>
      </c>
      <c r="G212" s="150">
        <f>H212/2</f>
        <v>94</v>
      </c>
      <c r="H212" s="154">
        <v>188</v>
      </c>
      <c r="I212" s="85"/>
      <c r="J212" s="154">
        <f>H212*D212</f>
        <v>59220</v>
      </c>
      <c r="K212" s="85"/>
      <c r="L212" s="36" t="s">
        <v>50</v>
      </c>
      <c r="M212" s="36" t="s">
        <v>8</v>
      </c>
      <c r="N212" s="41">
        <v>157</v>
      </c>
      <c r="O212" s="141"/>
      <c r="P212" s="39">
        <f t="shared" si="10"/>
        <v>0</v>
      </c>
    </row>
    <row r="213" spans="1:16" s="7" customFormat="1" ht="15.75" customHeight="1" thickBot="1">
      <c r="A213" s="150"/>
      <c r="B213" s="150"/>
      <c r="C213" s="159"/>
      <c r="D213" s="163"/>
      <c r="E213" s="162"/>
      <c r="F213" s="163"/>
      <c r="G213" s="159"/>
      <c r="H213" s="163"/>
      <c r="I213" s="86"/>
      <c r="J213" s="163"/>
      <c r="K213" s="86"/>
      <c r="L213" s="36" t="s">
        <v>51</v>
      </c>
      <c r="M213" s="36" t="s">
        <v>8</v>
      </c>
      <c r="N213" s="36">
        <v>166</v>
      </c>
      <c r="O213" s="141"/>
      <c r="P213" s="38">
        <f t="shared" si="10"/>
        <v>0</v>
      </c>
    </row>
    <row r="214" spans="1:16" s="7" customFormat="1" ht="15.75" customHeight="1">
      <c r="A214" s="63"/>
      <c r="B214" s="50" t="s">
        <v>65</v>
      </c>
      <c r="C214" s="50"/>
      <c r="D214" s="66"/>
      <c r="E214" s="66"/>
      <c r="F214" s="66">
        <f>SUM(F205:F213)</f>
        <v>0</v>
      </c>
      <c r="G214" s="50"/>
      <c r="H214" s="66"/>
      <c r="I214" s="66"/>
      <c r="J214" s="66"/>
      <c r="K214" s="66"/>
      <c r="L214" s="64"/>
      <c r="M214" s="64"/>
      <c r="N214" s="64"/>
      <c r="O214" s="65"/>
      <c r="P214" s="56">
        <f>SUM(P205:P213)</f>
        <v>0</v>
      </c>
    </row>
    <row r="215" spans="1:16" s="7" customFormat="1" ht="15.75" customHeight="1" thickBot="1">
      <c r="A215" s="57"/>
      <c r="B215" s="58"/>
      <c r="C215" s="58"/>
      <c r="D215" s="59"/>
      <c r="E215" s="59"/>
      <c r="F215" s="59"/>
      <c r="G215" s="58"/>
      <c r="H215" s="59"/>
      <c r="I215" s="59"/>
      <c r="J215" s="59"/>
      <c r="K215" s="59"/>
      <c r="L215" s="60"/>
      <c r="M215" s="60"/>
      <c r="N215" s="60"/>
      <c r="O215" s="61"/>
      <c r="P215" s="62">
        <f>F214+P214</f>
        <v>0</v>
      </c>
    </row>
    <row r="216" spans="1:16" s="7" customFormat="1" ht="15.75" customHeight="1">
      <c r="A216" s="180" t="s">
        <v>220</v>
      </c>
      <c r="B216" s="170"/>
      <c r="C216" s="170"/>
      <c r="D216" s="170"/>
      <c r="E216" s="170"/>
      <c r="F216" s="170"/>
      <c r="G216" s="170"/>
      <c r="H216" s="170"/>
      <c r="I216" s="170"/>
      <c r="J216" s="170"/>
      <c r="K216" s="170"/>
      <c r="L216" s="170"/>
      <c r="M216" s="170"/>
      <c r="N216" s="170"/>
      <c r="O216" s="170"/>
      <c r="P216" s="181"/>
    </row>
    <row r="217" spans="1:16" s="7" customFormat="1" ht="24.75" customHeight="1">
      <c r="A217" s="161">
        <v>62</v>
      </c>
      <c r="B217" s="150" t="s">
        <v>221</v>
      </c>
      <c r="C217" s="150" t="s">
        <v>9</v>
      </c>
      <c r="D217" s="150">
        <v>627</v>
      </c>
      <c r="E217" s="152"/>
      <c r="F217" s="154">
        <f>E217*D217</f>
        <v>0</v>
      </c>
      <c r="G217" s="150">
        <f>H217/2</f>
        <v>58.5</v>
      </c>
      <c r="H217" s="154">
        <v>117</v>
      </c>
      <c r="I217" s="85"/>
      <c r="J217" s="154">
        <f>H217*D217</f>
        <v>73359</v>
      </c>
      <c r="K217" s="85"/>
      <c r="L217" s="36" t="s">
        <v>21</v>
      </c>
      <c r="M217" s="36" t="s">
        <v>11</v>
      </c>
      <c r="N217" s="36">
        <v>62</v>
      </c>
      <c r="O217" s="141"/>
      <c r="P217" s="39">
        <f>O217*N217</f>
        <v>0</v>
      </c>
    </row>
    <row r="218" spans="1:16" s="7" customFormat="1" ht="21.75" customHeight="1">
      <c r="A218" s="161"/>
      <c r="B218" s="151"/>
      <c r="C218" s="151"/>
      <c r="D218" s="151"/>
      <c r="E218" s="153"/>
      <c r="F218" s="155"/>
      <c r="G218" s="151"/>
      <c r="H218" s="155"/>
      <c r="I218" s="87"/>
      <c r="J218" s="155"/>
      <c r="K218" s="86"/>
      <c r="L218" s="36" t="s">
        <v>41</v>
      </c>
      <c r="M218" s="36" t="s">
        <v>8</v>
      </c>
      <c r="N218" s="36">
        <v>2500</v>
      </c>
      <c r="O218" s="141"/>
      <c r="P218" s="39">
        <f t="shared" ref="P218:P244" si="11">O218*N218</f>
        <v>0</v>
      </c>
    </row>
    <row r="219" spans="1:16" s="7" customFormat="1" ht="25.5" customHeight="1">
      <c r="A219" s="161">
        <v>63</v>
      </c>
      <c r="B219" s="150" t="s">
        <v>40</v>
      </c>
      <c r="C219" s="150" t="s">
        <v>9</v>
      </c>
      <c r="D219" s="150">
        <v>627</v>
      </c>
      <c r="E219" s="152"/>
      <c r="F219" s="154">
        <f>E219*D219</f>
        <v>0</v>
      </c>
      <c r="G219" s="150">
        <f>H219/2</f>
        <v>15.875</v>
      </c>
      <c r="H219" s="154">
        <v>31.75</v>
      </c>
      <c r="I219" s="85"/>
      <c r="J219" s="154">
        <f>H219*D219</f>
        <v>19907.25</v>
      </c>
      <c r="K219" s="85"/>
      <c r="L219" s="36" t="s">
        <v>21</v>
      </c>
      <c r="M219" s="36" t="s">
        <v>11</v>
      </c>
      <c r="N219" s="36">
        <v>62</v>
      </c>
      <c r="O219" s="141"/>
      <c r="P219" s="39">
        <f t="shared" si="11"/>
        <v>0</v>
      </c>
    </row>
    <row r="220" spans="1:16" s="7" customFormat="1" ht="17.25" customHeight="1">
      <c r="A220" s="161"/>
      <c r="B220" s="151"/>
      <c r="C220" s="151"/>
      <c r="D220" s="151"/>
      <c r="E220" s="153"/>
      <c r="F220" s="155"/>
      <c r="G220" s="151"/>
      <c r="H220" s="155"/>
      <c r="I220" s="87"/>
      <c r="J220" s="155"/>
      <c r="K220" s="86"/>
      <c r="L220" s="36" t="s">
        <v>41</v>
      </c>
      <c r="M220" s="36" t="s">
        <v>8</v>
      </c>
      <c r="N220" s="36">
        <v>500</v>
      </c>
      <c r="O220" s="141"/>
      <c r="P220" s="39">
        <f t="shared" si="11"/>
        <v>0</v>
      </c>
    </row>
    <row r="221" spans="1:16" s="7" customFormat="1" ht="17.25" customHeight="1">
      <c r="A221" s="161">
        <v>62</v>
      </c>
      <c r="B221" s="150" t="s">
        <v>222</v>
      </c>
      <c r="C221" s="150" t="s">
        <v>9</v>
      </c>
      <c r="D221" s="150">
        <v>267</v>
      </c>
      <c r="E221" s="152"/>
      <c r="F221" s="154">
        <f>E221*D221</f>
        <v>0</v>
      </c>
      <c r="G221" s="150">
        <f>H221/2</f>
        <v>58.5</v>
      </c>
      <c r="H221" s="154">
        <v>117</v>
      </c>
      <c r="I221" s="135"/>
      <c r="J221" s="154">
        <f>H221*D221</f>
        <v>31239</v>
      </c>
      <c r="K221" s="135"/>
      <c r="L221" s="36" t="s">
        <v>21</v>
      </c>
      <c r="M221" s="36" t="s">
        <v>11</v>
      </c>
      <c r="N221" s="36">
        <v>62</v>
      </c>
      <c r="O221" s="141"/>
      <c r="P221" s="39">
        <f>O221*N221</f>
        <v>0</v>
      </c>
    </row>
    <row r="222" spans="1:16" s="7" customFormat="1" ht="23.45" customHeight="1">
      <c r="A222" s="161"/>
      <c r="B222" s="151"/>
      <c r="C222" s="151"/>
      <c r="D222" s="151"/>
      <c r="E222" s="153"/>
      <c r="F222" s="155"/>
      <c r="G222" s="151"/>
      <c r="H222" s="155"/>
      <c r="I222" s="136"/>
      <c r="J222" s="155"/>
      <c r="K222" s="137"/>
      <c r="L222" s="36" t="s">
        <v>41</v>
      </c>
      <c r="M222" s="36" t="s">
        <v>8</v>
      </c>
      <c r="N222" s="36">
        <v>2500</v>
      </c>
      <c r="O222" s="141"/>
      <c r="P222" s="39">
        <f t="shared" ref="P222" si="12">O222*N222</f>
        <v>0</v>
      </c>
    </row>
    <row r="223" spans="1:16" s="7" customFormat="1" ht="17.25" customHeight="1">
      <c r="A223" s="161">
        <v>64</v>
      </c>
      <c r="B223" s="150" t="s">
        <v>42</v>
      </c>
      <c r="C223" s="150" t="s">
        <v>9</v>
      </c>
      <c r="D223" s="150">
        <v>627</v>
      </c>
      <c r="E223" s="152"/>
      <c r="F223" s="156">
        <f>E223*D223</f>
        <v>0</v>
      </c>
      <c r="G223" s="150">
        <f>H223/2</f>
        <v>75.5</v>
      </c>
      <c r="H223" s="154">
        <v>151</v>
      </c>
      <c r="I223" s="85"/>
      <c r="J223" s="154">
        <f>H223*D223</f>
        <v>94677</v>
      </c>
      <c r="K223" s="85"/>
      <c r="L223" s="36" t="s">
        <v>21</v>
      </c>
      <c r="M223" s="36" t="s">
        <v>8</v>
      </c>
      <c r="N223" s="36">
        <v>62</v>
      </c>
      <c r="O223" s="141"/>
      <c r="P223" s="39">
        <f t="shared" si="11"/>
        <v>0</v>
      </c>
    </row>
    <row r="224" spans="1:16" s="7" customFormat="1" ht="17.25" customHeight="1">
      <c r="A224" s="161"/>
      <c r="B224" s="159"/>
      <c r="C224" s="159"/>
      <c r="D224" s="159"/>
      <c r="E224" s="162"/>
      <c r="F224" s="157"/>
      <c r="G224" s="159"/>
      <c r="H224" s="163"/>
      <c r="I224" s="86"/>
      <c r="J224" s="163"/>
      <c r="K224" s="86"/>
      <c r="L224" s="36" t="s">
        <v>38</v>
      </c>
      <c r="M224" s="36" t="s">
        <v>8</v>
      </c>
      <c r="N224" s="36">
        <v>1128</v>
      </c>
      <c r="O224" s="141"/>
      <c r="P224" s="39">
        <f t="shared" si="11"/>
        <v>0</v>
      </c>
    </row>
    <row r="225" spans="1:16" s="7" customFormat="1" ht="20.25" customHeight="1">
      <c r="A225" s="161"/>
      <c r="B225" s="151"/>
      <c r="C225" s="151"/>
      <c r="D225" s="151"/>
      <c r="E225" s="153"/>
      <c r="F225" s="158"/>
      <c r="G225" s="151"/>
      <c r="H225" s="155"/>
      <c r="I225" s="87"/>
      <c r="J225" s="155"/>
      <c r="K225" s="87"/>
      <c r="L225" s="41" t="s">
        <v>43</v>
      </c>
      <c r="M225" s="41" t="s">
        <v>8</v>
      </c>
      <c r="N225" s="36">
        <v>1128</v>
      </c>
      <c r="O225" s="141"/>
      <c r="P225" s="39">
        <f t="shared" si="11"/>
        <v>0</v>
      </c>
    </row>
    <row r="226" spans="1:16" s="7" customFormat="1" ht="19.5" customHeight="1">
      <c r="A226" s="161">
        <v>65</v>
      </c>
      <c r="B226" s="150" t="s">
        <v>44</v>
      </c>
      <c r="C226" s="150" t="s">
        <v>27</v>
      </c>
      <c r="D226" s="150">
        <v>87</v>
      </c>
      <c r="E226" s="152"/>
      <c r="F226" s="154">
        <f>E226*D226</f>
        <v>0</v>
      </c>
      <c r="G226" s="150">
        <f>H226/2</f>
        <v>3.48</v>
      </c>
      <c r="H226" s="154">
        <v>6.96</v>
      </c>
      <c r="I226" s="85"/>
      <c r="J226" s="154">
        <f>H226*D226</f>
        <v>605.52</v>
      </c>
      <c r="K226" s="85"/>
      <c r="L226" s="36" t="s">
        <v>45</v>
      </c>
      <c r="M226" s="36" t="s">
        <v>27</v>
      </c>
      <c r="N226" s="41">
        <v>87</v>
      </c>
      <c r="O226" s="141"/>
      <c r="P226" s="39">
        <f t="shared" si="11"/>
        <v>0</v>
      </c>
    </row>
    <row r="227" spans="1:16" s="7" customFormat="1" ht="16.5" customHeight="1">
      <c r="A227" s="161"/>
      <c r="B227" s="151"/>
      <c r="C227" s="151"/>
      <c r="D227" s="151"/>
      <c r="E227" s="153"/>
      <c r="F227" s="155"/>
      <c r="G227" s="151"/>
      <c r="H227" s="155"/>
      <c r="I227" s="87"/>
      <c r="J227" s="155"/>
      <c r="K227" s="86"/>
      <c r="L227" s="36" t="s">
        <v>46</v>
      </c>
      <c r="M227" s="36" t="s">
        <v>8</v>
      </c>
      <c r="N227" s="36">
        <v>2</v>
      </c>
      <c r="O227" s="147"/>
      <c r="P227" s="39">
        <f t="shared" si="11"/>
        <v>0</v>
      </c>
    </row>
    <row r="228" spans="1:16" s="7" customFormat="1" ht="23.25" customHeight="1">
      <c r="A228" s="161">
        <v>66</v>
      </c>
      <c r="B228" s="150" t="s">
        <v>47</v>
      </c>
      <c r="C228" s="150" t="s">
        <v>9</v>
      </c>
      <c r="D228" s="150">
        <v>22</v>
      </c>
      <c r="E228" s="152"/>
      <c r="F228" s="154">
        <f>E228*D228</f>
        <v>0</v>
      </c>
      <c r="G228" s="150">
        <f>H228/2</f>
        <v>198</v>
      </c>
      <c r="H228" s="154">
        <v>396</v>
      </c>
      <c r="I228" s="85"/>
      <c r="J228" s="154">
        <f>H228*D228</f>
        <v>8712</v>
      </c>
      <c r="K228" s="85"/>
      <c r="L228" s="36" t="s">
        <v>32</v>
      </c>
      <c r="M228" s="36" t="s">
        <v>27</v>
      </c>
      <c r="N228" s="36">
        <v>22</v>
      </c>
      <c r="O228" s="141"/>
      <c r="P228" s="39">
        <f t="shared" si="11"/>
        <v>0</v>
      </c>
    </row>
    <row r="229" spans="1:16" s="7" customFormat="1" ht="21.75" customHeight="1">
      <c r="A229" s="161"/>
      <c r="B229" s="159"/>
      <c r="C229" s="159"/>
      <c r="D229" s="159"/>
      <c r="E229" s="162"/>
      <c r="F229" s="163"/>
      <c r="G229" s="159"/>
      <c r="H229" s="163"/>
      <c r="I229" s="86"/>
      <c r="J229" s="163"/>
      <c r="K229" s="86"/>
      <c r="L229" s="36" t="s">
        <v>33</v>
      </c>
      <c r="M229" s="36" t="s">
        <v>27</v>
      </c>
      <c r="N229" s="36">
        <v>12</v>
      </c>
      <c r="O229" s="141"/>
      <c r="P229" s="39">
        <f t="shared" si="11"/>
        <v>0</v>
      </c>
    </row>
    <row r="230" spans="1:16" s="7" customFormat="1" ht="15.75" customHeight="1">
      <c r="A230" s="161"/>
      <c r="B230" s="159"/>
      <c r="C230" s="159"/>
      <c r="D230" s="159"/>
      <c r="E230" s="162"/>
      <c r="F230" s="163"/>
      <c r="G230" s="159"/>
      <c r="H230" s="163"/>
      <c r="I230" s="86"/>
      <c r="J230" s="163"/>
      <c r="K230" s="86"/>
      <c r="L230" s="36" t="s">
        <v>34</v>
      </c>
      <c r="M230" s="36" t="s">
        <v>14</v>
      </c>
      <c r="N230" s="36">
        <v>120</v>
      </c>
      <c r="O230" s="141"/>
      <c r="P230" s="39">
        <f t="shared" si="11"/>
        <v>0</v>
      </c>
    </row>
    <row r="231" spans="1:16" s="7" customFormat="1" ht="16.5" customHeight="1">
      <c r="A231" s="161"/>
      <c r="B231" s="159"/>
      <c r="C231" s="159"/>
      <c r="D231" s="159"/>
      <c r="E231" s="162"/>
      <c r="F231" s="163"/>
      <c r="G231" s="159"/>
      <c r="H231" s="163"/>
      <c r="I231" s="86"/>
      <c r="J231" s="163"/>
      <c r="K231" s="86"/>
      <c r="L231" s="36" t="s">
        <v>35</v>
      </c>
      <c r="M231" s="36" t="s">
        <v>14</v>
      </c>
      <c r="N231" s="36">
        <v>50</v>
      </c>
      <c r="O231" s="141"/>
      <c r="P231" s="39">
        <f t="shared" si="11"/>
        <v>0</v>
      </c>
    </row>
    <row r="232" spans="1:16" s="7" customFormat="1" ht="16.5" customHeight="1">
      <c r="A232" s="161"/>
      <c r="B232" s="159"/>
      <c r="C232" s="159"/>
      <c r="D232" s="159"/>
      <c r="E232" s="162"/>
      <c r="F232" s="163"/>
      <c r="G232" s="159"/>
      <c r="H232" s="163"/>
      <c r="I232" s="86"/>
      <c r="J232" s="163"/>
      <c r="K232" s="86"/>
      <c r="L232" s="36" t="s">
        <v>211</v>
      </c>
      <c r="M232" s="36" t="s">
        <v>14</v>
      </c>
      <c r="N232" s="36">
        <v>10</v>
      </c>
      <c r="O232" s="141"/>
      <c r="P232" s="39">
        <f t="shared" si="11"/>
        <v>0</v>
      </c>
    </row>
    <row r="233" spans="1:16" s="7" customFormat="1" ht="16.5" customHeight="1">
      <c r="A233" s="161"/>
      <c r="B233" s="159"/>
      <c r="C233" s="159"/>
      <c r="D233" s="159"/>
      <c r="E233" s="162"/>
      <c r="F233" s="163"/>
      <c r="G233" s="159"/>
      <c r="H233" s="163"/>
      <c r="I233" s="86"/>
      <c r="J233" s="163"/>
      <c r="K233" s="86"/>
      <c r="L233" s="36" t="s">
        <v>36</v>
      </c>
      <c r="M233" s="36" t="s">
        <v>8</v>
      </c>
      <c r="N233" s="36">
        <v>40</v>
      </c>
      <c r="O233" s="141"/>
      <c r="P233" s="39">
        <f t="shared" si="11"/>
        <v>0</v>
      </c>
    </row>
    <row r="234" spans="1:16" s="7" customFormat="1" ht="16.5" customHeight="1">
      <c r="A234" s="161"/>
      <c r="B234" s="151"/>
      <c r="C234" s="151"/>
      <c r="D234" s="151"/>
      <c r="E234" s="153"/>
      <c r="F234" s="155"/>
      <c r="G234" s="151"/>
      <c r="H234" s="155"/>
      <c r="I234" s="87"/>
      <c r="J234" s="155"/>
      <c r="K234" s="86"/>
      <c r="L234" s="36" t="s">
        <v>37</v>
      </c>
      <c r="M234" s="36" t="s">
        <v>9</v>
      </c>
      <c r="N234" s="36">
        <v>25</v>
      </c>
      <c r="O234" s="141"/>
      <c r="P234" s="39">
        <f t="shared" si="11"/>
        <v>0</v>
      </c>
    </row>
    <row r="235" spans="1:16" s="7" customFormat="1" ht="16.5" customHeight="1">
      <c r="A235" s="161">
        <v>67</v>
      </c>
      <c r="B235" s="150" t="s">
        <v>48</v>
      </c>
      <c r="C235" s="150" t="s">
        <v>9</v>
      </c>
      <c r="D235" s="150">
        <v>22</v>
      </c>
      <c r="E235" s="152"/>
      <c r="F235" s="154">
        <f>E235*D235</f>
        <v>0</v>
      </c>
      <c r="G235" s="150">
        <f>H235/2</f>
        <v>69</v>
      </c>
      <c r="H235" s="154">
        <v>138</v>
      </c>
      <c r="I235" s="85"/>
      <c r="J235" s="154">
        <f>H235*D235</f>
        <v>3036</v>
      </c>
      <c r="K235" s="85"/>
      <c r="L235" s="36" t="s">
        <v>21</v>
      </c>
      <c r="M235" s="36" t="s">
        <v>11</v>
      </c>
      <c r="N235" s="36">
        <v>4.4000000000000004</v>
      </c>
      <c r="O235" s="141"/>
      <c r="P235" s="39">
        <f t="shared" si="11"/>
        <v>0</v>
      </c>
    </row>
    <row r="236" spans="1:16" s="7" customFormat="1" ht="16.5" customHeight="1">
      <c r="A236" s="161"/>
      <c r="B236" s="159"/>
      <c r="C236" s="159"/>
      <c r="D236" s="159"/>
      <c r="E236" s="162"/>
      <c r="F236" s="163"/>
      <c r="G236" s="159"/>
      <c r="H236" s="163"/>
      <c r="I236" s="86"/>
      <c r="J236" s="163"/>
      <c r="K236" s="86"/>
      <c r="L236" s="36" t="s">
        <v>38</v>
      </c>
      <c r="M236" s="36" t="s">
        <v>8</v>
      </c>
      <c r="N236" s="36">
        <v>40</v>
      </c>
      <c r="O236" s="141"/>
      <c r="P236" s="39">
        <f t="shared" si="11"/>
        <v>0</v>
      </c>
    </row>
    <row r="237" spans="1:16" s="7" customFormat="1" ht="14.25" customHeight="1">
      <c r="A237" s="161"/>
      <c r="B237" s="151"/>
      <c r="C237" s="151"/>
      <c r="D237" s="151"/>
      <c r="E237" s="153"/>
      <c r="F237" s="155"/>
      <c r="G237" s="151"/>
      <c r="H237" s="155"/>
      <c r="I237" s="87"/>
      <c r="J237" s="155"/>
      <c r="K237" s="86"/>
      <c r="L237" s="36" t="s">
        <v>43</v>
      </c>
      <c r="M237" s="36" t="s">
        <v>8</v>
      </c>
      <c r="N237" s="36">
        <v>40</v>
      </c>
      <c r="O237" s="141"/>
      <c r="P237" s="39">
        <f t="shared" si="11"/>
        <v>0</v>
      </c>
    </row>
    <row r="238" spans="1:16" s="7" customFormat="1" ht="14.25" customHeight="1">
      <c r="A238" s="150">
        <v>68</v>
      </c>
      <c r="B238" s="150" t="s">
        <v>15</v>
      </c>
      <c r="C238" s="150" t="s">
        <v>9</v>
      </c>
      <c r="D238" s="150">
        <v>267</v>
      </c>
      <c r="E238" s="152"/>
      <c r="F238" s="154">
        <f>E238*D238</f>
        <v>0</v>
      </c>
      <c r="G238" s="150">
        <f>H238/2</f>
        <v>69</v>
      </c>
      <c r="H238" s="154">
        <v>138</v>
      </c>
      <c r="I238" s="85"/>
      <c r="J238" s="154">
        <f>H238*D238</f>
        <v>36846</v>
      </c>
      <c r="K238" s="85"/>
      <c r="L238" s="36" t="s">
        <v>21</v>
      </c>
      <c r="M238" s="36" t="s">
        <v>11</v>
      </c>
      <c r="N238" s="36">
        <v>53</v>
      </c>
      <c r="O238" s="141"/>
      <c r="P238" s="39">
        <f t="shared" si="11"/>
        <v>0</v>
      </c>
    </row>
    <row r="239" spans="1:16" s="7" customFormat="1" ht="14.25" customHeight="1">
      <c r="A239" s="159"/>
      <c r="B239" s="159"/>
      <c r="C239" s="159"/>
      <c r="D239" s="159"/>
      <c r="E239" s="162"/>
      <c r="F239" s="163"/>
      <c r="G239" s="159"/>
      <c r="H239" s="163"/>
      <c r="I239" s="86"/>
      <c r="J239" s="163"/>
      <c r="K239" s="86"/>
      <c r="L239" s="36" t="s">
        <v>38</v>
      </c>
      <c r="M239" s="36" t="s">
        <v>8</v>
      </c>
      <c r="N239" s="36">
        <v>480</v>
      </c>
      <c r="O239" s="141"/>
      <c r="P239" s="39">
        <f t="shared" si="11"/>
        <v>0</v>
      </c>
    </row>
    <row r="240" spans="1:16" s="7" customFormat="1" ht="14.25" customHeight="1">
      <c r="A240" s="151"/>
      <c r="B240" s="151"/>
      <c r="C240" s="151"/>
      <c r="D240" s="151"/>
      <c r="E240" s="153"/>
      <c r="F240" s="155"/>
      <c r="G240" s="151"/>
      <c r="H240" s="155"/>
      <c r="I240" s="87"/>
      <c r="J240" s="155"/>
      <c r="K240" s="86"/>
      <c r="L240" s="36" t="s">
        <v>39</v>
      </c>
      <c r="M240" s="36" t="s">
        <v>8</v>
      </c>
      <c r="N240" s="36">
        <v>480</v>
      </c>
      <c r="O240" s="141"/>
      <c r="P240" s="39">
        <f t="shared" si="11"/>
        <v>0</v>
      </c>
    </row>
    <row r="241" spans="1:16" s="7" customFormat="1" ht="16.5" customHeight="1">
      <c r="A241" s="191">
        <v>69</v>
      </c>
      <c r="B241" s="187" t="s">
        <v>58</v>
      </c>
      <c r="C241" s="187" t="s">
        <v>14</v>
      </c>
      <c r="D241" s="187">
        <v>1</v>
      </c>
      <c r="E241" s="192"/>
      <c r="F241" s="189">
        <f>E241*D241</f>
        <v>0</v>
      </c>
      <c r="G241" s="187">
        <f>H241/2</f>
        <v>368.5</v>
      </c>
      <c r="H241" s="189">
        <v>737</v>
      </c>
      <c r="I241" s="49"/>
      <c r="J241" s="189">
        <f>H241*D241</f>
        <v>737</v>
      </c>
      <c r="K241" s="92"/>
      <c r="L241" s="40" t="s">
        <v>59</v>
      </c>
      <c r="M241" s="40" t="s">
        <v>14</v>
      </c>
      <c r="N241" s="40">
        <v>1</v>
      </c>
      <c r="O241" s="148"/>
      <c r="P241" s="39">
        <f t="shared" si="11"/>
        <v>0</v>
      </c>
    </row>
    <row r="242" spans="1:16" s="7" customFormat="1" ht="16.5" customHeight="1">
      <c r="A242" s="191"/>
      <c r="B242" s="188"/>
      <c r="C242" s="188"/>
      <c r="D242" s="188"/>
      <c r="E242" s="193"/>
      <c r="F242" s="190"/>
      <c r="G242" s="188"/>
      <c r="H242" s="190"/>
      <c r="I242" s="49"/>
      <c r="J242" s="190"/>
      <c r="K242" s="93"/>
      <c r="L242" s="40" t="s">
        <v>60</v>
      </c>
      <c r="M242" s="40" t="s">
        <v>14</v>
      </c>
      <c r="N242" s="40">
        <v>1</v>
      </c>
      <c r="O242" s="148"/>
      <c r="P242" s="39">
        <f t="shared" si="11"/>
        <v>0</v>
      </c>
    </row>
    <row r="243" spans="1:16" s="7" customFormat="1" ht="35.25" customHeight="1">
      <c r="A243" s="94">
        <v>70</v>
      </c>
      <c r="B243" s="94" t="s">
        <v>61</v>
      </c>
      <c r="C243" s="94" t="s">
        <v>9</v>
      </c>
      <c r="D243" s="94">
        <v>15</v>
      </c>
      <c r="E243" s="145"/>
      <c r="F243" s="49">
        <f>E243*D243</f>
        <v>0</v>
      </c>
      <c r="G243" s="94">
        <f>H243/2</f>
        <v>133</v>
      </c>
      <c r="H243" s="49">
        <v>266</v>
      </c>
      <c r="I243" s="49"/>
      <c r="J243" s="49">
        <f>H243*D243</f>
        <v>3990</v>
      </c>
      <c r="K243" s="49"/>
      <c r="L243" s="40" t="s">
        <v>62</v>
      </c>
      <c r="M243" s="40" t="s">
        <v>12</v>
      </c>
      <c r="N243" s="40">
        <v>2</v>
      </c>
      <c r="O243" s="148"/>
      <c r="P243" s="39">
        <f t="shared" si="11"/>
        <v>0</v>
      </c>
    </row>
    <row r="244" spans="1:16" s="7" customFormat="1" ht="33.75" customHeight="1" thickBot="1">
      <c r="A244" s="94">
        <v>71</v>
      </c>
      <c r="B244" s="91" t="s">
        <v>63</v>
      </c>
      <c r="C244" s="91" t="s">
        <v>27</v>
      </c>
      <c r="D244" s="91">
        <v>12</v>
      </c>
      <c r="E244" s="146"/>
      <c r="F244" s="92">
        <f>E244*D244</f>
        <v>0</v>
      </c>
      <c r="G244" s="91">
        <f>H244/2</f>
        <v>152.5</v>
      </c>
      <c r="H244" s="92">
        <v>305</v>
      </c>
      <c r="I244" s="92"/>
      <c r="J244" s="92">
        <f>H244*D244</f>
        <v>3660</v>
      </c>
      <c r="K244" s="92"/>
      <c r="L244" s="76" t="s">
        <v>64</v>
      </c>
      <c r="M244" s="76" t="s">
        <v>27</v>
      </c>
      <c r="N244" s="76">
        <v>12</v>
      </c>
      <c r="O244" s="149"/>
      <c r="P244" s="38">
        <f t="shared" si="11"/>
        <v>0</v>
      </c>
    </row>
    <row r="245" spans="1:16" s="3" customFormat="1" ht="15.75" customHeight="1">
      <c r="A245" s="106"/>
      <c r="B245" s="77" t="s">
        <v>65</v>
      </c>
      <c r="C245" s="107"/>
      <c r="D245" s="108"/>
      <c r="E245" s="108"/>
      <c r="F245" s="109">
        <f>SUM(F217:F244)</f>
        <v>0</v>
      </c>
      <c r="G245" s="108"/>
      <c r="H245" s="194"/>
      <c r="I245" s="194"/>
      <c r="J245" s="194"/>
      <c r="K245" s="108"/>
      <c r="L245" s="78"/>
      <c r="M245" s="77"/>
      <c r="N245" s="110"/>
      <c r="O245" s="110"/>
      <c r="P245" s="111">
        <f>SUM(P217:P244)</f>
        <v>0</v>
      </c>
    </row>
    <row r="246" spans="1:16" s="3" customFormat="1" ht="21.75" customHeight="1" thickBot="1">
      <c r="A246" s="106"/>
      <c r="B246" s="79"/>
      <c r="C246" s="79"/>
      <c r="D246" s="112"/>
      <c r="E246" s="112"/>
      <c r="F246" s="112"/>
      <c r="G246" s="112"/>
      <c r="H246" s="112"/>
      <c r="I246" s="112"/>
      <c r="J246" s="112"/>
      <c r="K246" s="112"/>
      <c r="L246" s="79"/>
      <c r="M246" s="79"/>
      <c r="N246" s="79"/>
      <c r="O246" s="113"/>
      <c r="P246" s="114">
        <f>F245+P245</f>
        <v>0</v>
      </c>
    </row>
    <row r="247" spans="1:16" s="3" customFormat="1" ht="21.75" customHeight="1" thickBot="1">
      <c r="A247" s="115"/>
      <c r="B247" s="80"/>
      <c r="C247" s="80"/>
      <c r="D247" s="116"/>
      <c r="E247" s="116"/>
      <c r="F247" s="116"/>
      <c r="G247" s="116"/>
      <c r="H247" s="116"/>
      <c r="I247" s="116"/>
      <c r="J247" s="116"/>
      <c r="K247" s="116"/>
      <c r="L247" s="80"/>
      <c r="M247" s="80"/>
      <c r="N247" s="80"/>
      <c r="O247" s="117"/>
      <c r="P247" s="118"/>
    </row>
    <row r="248" spans="1:16" s="3" customFormat="1" ht="15.75" customHeight="1">
      <c r="A248" s="119"/>
      <c r="B248" s="88"/>
      <c r="C248" s="120"/>
      <c r="D248" s="121"/>
      <c r="E248" s="121"/>
      <c r="F248" s="122"/>
      <c r="G248" s="121"/>
      <c r="H248" s="186"/>
      <c r="I248" s="186"/>
      <c r="J248" s="186"/>
      <c r="K248" s="121"/>
      <c r="L248" s="13"/>
      <c r="M248" s="88"/>
      <c r="N248" s="88"/>
      <c r="O248" s="88"/>
      <c r="P248" s="14"/>
    </row>
    <row r="249" spans="1:16" s="3" customFormat="1" ht="15.75" customHeight="1">
      <c r="A249" s="119"/>
      <c r="B249" s="88" t="s">
        <v>213</v>
      </c>
      <c r="C249" s="120"/>
      <c r="D249" s="121"/>
      <c r="E249" s="121"/>
      <c r="F249" s="122">
        <f>F245+F214+F202+F186+F150+F133+F124+F114+F96+F81+F73+F66+F20</f>
        <v>0</v>
      </c>
      <c r="G249" s="121"/>
      <c r="H249" s="121"/>
      <c r="I249" s="121"/>
      <c r="J249" s="121"/>
      <c r="K249" s="121"/>
      <c r="L249" s="13"/>
      <c r="M249" s="88"/>
      <c r="N249" s="88"/>
      <c r="O249" s="88"/>
      <c r="P249" s="14"/>
    </row>
    <row r="250" spans="1:16" s="3" customFormat="1" ht="15.75" customHeight="1">
      <c r="A250" s="119"/>
      <c r="B250" s="139"/>
      <c r="C250" s="120"/>
      <c r="D250" s="138"/>
      <c r="E250" s="138"/>
      <c r="F250" s="122"/>
      <c r="G250" s="138"/>
      <c r="H250" s="138"/>
      <c r="I250" s="138"/>
      <c r="J250" s="138"/>
      <c r="K250" s="138"/>
      <c r="L250" s="13"/>
      <c r="M250" s="139"/>
      <c r="N250" s="139"/>
      <c r="O250" s="139"/>
      <c r="P250" s="14"/>
    </row>
    <row r="251" spans="1:16" s="3" customFormat="1" ht="33.75" customHeight="1">
      <c r="A251" s="119"/>
      <c r="B251" s="88" t="s">
        <v>214</v>
      </c>
      <c r="C251" s="88"/>
      <c r="D251" s="121"/>
      <c r="E251" s="121"/>
      <c r="F251" s="121"/>
      <c r="G251" s="121"/>
      <c r="H251" s="121"/>
      <c r="I251" s="121"/>
      <c r="J251" s="121"/>
      <c r="K251" s="121"/>
      <c r="L251" s="13"/>
      <c r="M251" s="88"/>
      <c r="N251" s="88"/>
      <c r="O251" s="88"/>
      <c r="P251" s="81">
        <f>P245+P214+P202+P186+P150+P144+P133+P124+P114+P96+P81+P73+P66+P20</f>
        <v>0</v>
      </c>
    </row>
    <row r="252" spans="1:16" s="3" customFormat="1" ht="33.75" customHeight="1">
      <c r="A252" s="119"/>
      <c r="B252" s="139"/>
      <c r="C252" s="139"/>
      <c r="D252" s="138"/>
      <c r="E252" s="138"/>
      <c r="F252" s="140"/>
      <c r="G252" s="138"/>
      <c r="H252" s="138"/>
      <c r="I252" s="138"/>
      <c r="J252" s="138"/>
      <c r="K252" s="138"/>
      <c r="L252" s="13"/>
      <c r="M252" s="139"/>
      <c r="N252" s="139"/>
      <c r="O252" s="139"/>
      <c r="P252" s="81"/>
    </row>
    <row r="253" spans="1:16" s="3" customFormat="1" ht="14.85" customHeight="1">
      <c r="A253" s="119"/>
      <c r="B253" s="88" t="s">
        <v>215</v>
      </c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1"/>
      <c r="P253" s="81">
        <f>F249+P251+P252</f>
        <v>0</v>
      </c>
    </row>
    <row r="254" spans="1:16" ht="15">
      <c r="A254" s="120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23"/>
      <c r="M254" s="123"/>
      <c r="N254" s="88"/>
      <c r="O254" s="88"/>
      <c r="P254" s="88"/>
    </row>
    <row r="255" spans="1:16">
      <c r="A255" s="123"/>
      <c r="B255" s="123"/>
      <c r="C255" s="123"/>
      <c r="D255" s="124"/>
      <c r="E255" s="124"/>
      <c r="F255" s="124"/>
      <c r="G255" s="124"/>
      <c r="H255" s="124"/>
      <c r="I255" s="124"/>
      <c r="J255" s="124"/>
      <c r="K255" s="124"/>
      <c r="L255" s="123"/>
      <c r="M255" s="123"/>
      <c r="N255" s="123"/>
      <c r="O255" s="88"/>
      <c r="P255" s="88"/>
    </row>
    <row r="256" spans="1:16">
      <c r="A256" s="123"/>
      <c r="B256" s="123"/>
      <c r="C256" s="123"/>
      <c r="D256" s="124"/>
      <c r="E256" s="124"/>
      <c r="F256" s="124"/>
      <c r="G256" s="124"/>
      <c r="H256" s="124"/>
      <c r="I256" s="124"/>
      <c r="J256" s="124"/>
      <c r="K256" s="124"/>
      <c r="L256" s="123"/>
      <c r="M256" s="123"/>
      <c r="N256" s="123"/>
      <c r="O256" s="123"/>
      <c r="P256" s="123"/>
    </row>
    <row r="257" spans="1:16">
      <c r="A257" s="123"/>
      <c r="B257" s="123"/>
      <c r="C257" s="123"/>
      <c r="D257" s="124"/>
      <c r="E257" s="124"/>
      <c r="F257" s="124"/>
      <c r="G257" s="124"/>
      <c r="H257" s="124"/>
      <c r="I257" s="124"/>
      <c r="J257" s="124"/>
      <c r="K257" s="124"/>
      <c r="L257" s="123"/>
      <c r="M257" s="123"/>
      <c r="N257" s="123"/>
      <c r="O257" s="123"/>
      <c r="P257" s="123"/>
    </row>
    <row r="259" spans="1:16">
      <c r="L259" s="10"/>
      <c r="M259" s="10"/>
    </row>
    <row r="260" spans="1:16" ht="15">
      <c r="A260" s="9"/>
      <c r="B260" s="3"/>
      <c r="C260" s="3"/>
      <c r="D260" s="26"/>
      <c r="E260" s="26"/>
      <c r="F260" s="26"/>
      <c r="G260" s="26"/>
      <c r="H260" s="24"/>
      <c r="I260" s="24"/>
      <c r="J260" s="24"/>
      <c r="K260" s="24"/>
      <c r="L260" s="15"/>
      <c r="M260" s="16"/>
      <c r="N260" s="10"/>
    </row>
    <row r="261" spans="1:16" ht="14.25">
      <c r="J261" s="27"/>
      <c r="K261" s="27"/>
      <c r="L261" s="10"/>
      <c r="M261" s="10"/>
      <c r="N261" s="8"/>
      <c r="O261" s="10"/>
      <c r="P261" s="10"/>
    </row>
    <row r="262" spans="1:16" ht="14.25">
      <c r="L262" s="10"/>
      <c r="M262" s="10"/>
      <c r="N262" s="10"/>
      <c r="O262" s="8"/>
      <c r="P262" s="17"/>
    </row>
    <row r="263" spans="1:16">
      <c r="L263" s="10"/>
      <c r="M263" s="10"/>
      <c r="N263" s="10"/>
      <c r="O263" s="10"/>
      <c r="P263" s="10"/>
    </row>
    <row r="264" spans="1:16">
      <c r="D264" s="28"/>
      <c r="E264" s="28"/>
      <c r="F264" s="28"/>
      <c r="G264" s="28"/>
      <c r="H264" s="28"/>
      <c r="I264" s="28"/>
      <c r="L264" s="10"/>
      <c r="M264" s="10"/>
      <c r="N264" s="10"/>
      <c r="O264" s="10"/>
      <c r="P264" s="10"/>
    </row>
    <row r="265" spans="1:16">
      <c r="L265" s="10"/>
      <c r="M265" s="10"/>
      <c r="N265" s="10"/>
      <c r="O265" s="10"/>
      <c r="P265" s="10"/>
    </row>
    <row r="266" spans="1:16">
      <c r="L266" s="10"/>
      <c r="M266" s="10"/>
      <c r="N266" s="10"/>
      <c r="O266" s="10"/>
      <c r="P266" s="10"/>
    </row>
    <row r="267" spans="1:16">
      <c r="L267" s="10"/>
      <c r="M267" s="10"/>
      <c r="N267" s="10"/>
      <c r="O267" s="10"/>
      <c r="P267" s="10"/>
    </row>
    <row r="268" spans="1:16">
      <c r="L268" s="10"/>
      <c r="M268" s="10"/>
      <c r="N268" s="10"/>
      <c r="O268" s="10"/>
      <c r="P268" s="10"/>
    </row>
    <row r="269" spans="1:16">
      <c r="L269" s="10"/>
      <c r="M269" s="10"/>
      <c r="N269" s="10"/>
      <c r="O269" s="10"/>
      <c r="P269" s="10"/>
    </row>
    <row r="270" spans="1:16">
      <c r="L270" s="10"/>
      <c r="M270" s="10"/>
      <c r="N270" s="10"/>
      <c r="O270" s="10"/>
      <c r="P270" s="10"/>
    </row>
    <row r="271" spans="1:16">
      <c r="D271" s="28"/>
      <c r="E271" s="28"/>
      <c r="F271" s="28"/>
      <c r="G271" s="28"/>
      <c r="L271" s="10"/>
      <c r="M271" s="10"/>
      <c r="N271" s="10"/>
      <c r="O271" s="10"/>
      <c r="P271" s="10"/>
    </row>
    <row r="272" spans="1:16" ht="14.25">
      <c r="D272" s="28"/>
      <c r="E272" s="28"/>
      <c r="F272" s="28"/>
      <c r="G272" s="28"/>
      <c r="H272" s="28"/>
      <c r="I272" s="28"/>
      <c r="L272" s="18"/>
      <c r="M272" s="16"/>
      <c r="N272" s="10"/>
      <c r="O272" s="10"/>
      <c r="P272" s="10"/>
    </row>
    <row r="273" spans="12:16" ht="14.25">
      <c r="L273" s="10"/>
      <c r="M273" s="10"/>
      <c r="N273" s="8"/>
      <c r="O273" s="10"/>
      <c r="P273" s="10"/>
    </row>
    <row r="274" spans="12:16" ht="14.25">
      <c r="L274" s="10"/>
      <c r="M274" s="10"/>
      <c r="N274" s="10"/>
      <c r="O274" s="8"/>
      <c r="P274" s="17"/>
    </row>
    <row r="275" spans="12:16" ht="14.25">
      <c r="L275" s="15"/>
      <c r="M275" s="16"/>
      <c r="N275" s="10"/>
      <c r="O275" s="10"/>
      <c r="P275" s="10"/>
    </row>
    <row r="276" spans="12:16" ht="14.25">
      <c r="L276" s="10"/>
      <c r="M276" s="10"/>
      <c r="N276" s="8"/>
      <c r="O276" s="10"/>
      <c r="P276" s="10"/>
    </row>
    <row r="277" spans="12:16" ht="14.25">
      <c r="L277" s="18"/>
      <c r="M277" s="16"/>
      <c r="N277" s="10"/>
      <c r="O277" s="8"/>
      <c r="P277" s="17"/>
    </row>
    <row r="278" spans="12:16" ht="14.25">
      <c r="L278" s="10"/>
      <c r="M278" s="10"/>
      <c r="N278" s="8"/>
      <c r="O278" s="10"/>
      <c r="P278" s="10"/>
    </row>
    <row r="279" spans="12:16" ht="14.25">
      <c r="L279" s="10"/>
      <c r="M279" s="10"/>
      <c r="N279" s="10"/>
      <c r="O279" s="8"/>
      <c r="P279" s="17"/>
    </row>
    <row r="280" spans="12:16">
      <c r="L280" s="10"/>
      <c r="M280" s="10"/>
      <c r="N280" s="10"/>
      <c r="O280" s="10"/>
      <c r="P280" s="10"/>
    </row>
    <row r="281" spans="12:16">
      <c r="N281" s="10"/>
      <c r="O281" s="10"/>
      <c r="P281" s="10"/>
    </row>
    <row r="282" spans="12:16">
      <c r="O282" s="10"/>
      <c r="P282" s="10"/>
    </row>
  </sheetData>
  <mergeCells count="360">
    <mergeCell ref="A241:A242"/>
    <mergeCell ref="B241:B242"/>
    <mergeCell ref="C241:C242"/>
    <mergeCell ref="D241:D242"/>
    <mergeCell ref="F241:F242"/>
    <mergeCell ref="E241:E242"/>
    <mergeCell ref="A235:A237"/>
    <mergeCell ref="B235:B237"/>
    <mergeCell ref="H245:J245"/>
    <mergeCell ref="D238:D240"/>
    <mergeCell ref="A238:A240"/>
    <mergeCell ref="H248:J248"/>
    <mergeCell ref="G235:G237"/>
    <mergeCell ref="G223:G225"/>
    <mergeCell ref="G217:G218"/>
    <mergeCell ref="E228:E234"/>
    <mergeCell ref="E235:E237"/>
    <mergeCell ref="F228:F234"/>
    <mergeCell ref="F235:F237"/>
    <mergeCell ref="H235:H237"/>
    <mergeCell ref="J235:J237"/>
    <mergeCell ref="G241:G242"/>
    <mergeCell ref="H241:H242"/>
    <mergeCell ref="J241:J242"/>
    <mergeCell ref="J228:J234"/>
    <mergeCell ref="E238:E240"/>
    <mergeCell ref="F238:F240"/>
    <mergeCell ref="G238:G240"/>
    <mergeCell ref="H238:H240"/>
    <mergeCell ref="J238:J240"/>
    <mergeCell ref="B212:B213"/>
    <mergeCell ref="A216:P216"/>
    <mergeCell ref="B238:B240"/>
    <mergeCell ref="C238:C240"/>
    <mergeCell ref="A228:A234"/>
    <mergeCell ref="B228:B234"/>
    <mergeCell ref="C228:C234"/>
    <mergeCell ref="D228:D234"/>
    <mergeCell ref="G228:G234"/>
    <mergeCell ref="H228:H234"/>
    <mergeCell ref="G226:G227"/>
    <mergeCell ref="H226:H227"/>
    <mergeCell ref="C235:C237"/>
    <mergeCell ref="D235:D237"/>
    <mergeCell ref="J226:J227"/>
    <mergeCell ref="A223:A225"/>
    <mergeCell ref="B223:B225"/>
    <mergeCell ref="C223:C225"/>
    <mergeCell ref="D223:D225"/>
    <mergeCell ref="E223:E225"/>
    <mergeCell ref="E226:E227"/>
    <mergeCell ref="F226:F227"/>
    <mergeCell ref="H223:H225"/>
    <mergeCell ref="J223:J225"/>
    <mergeCell ref="A226:A227"/>
    <mergeCell ref="B226:B227"/>
    <mergeCell ref="C226:C227"/>
    <mergeCell ref="D226:D227"/>
    <mergeCell ref="H217:H218"/>
    <mergeCell ref="J217:J218"/>
    <mergeCell ref="A219:A220"/>
    <mergeCell ref="B219:B220"/>
    <mergeCell ref="C219:C220"/>
    <mergeCell ref="D219:D220"/>
    <mergeCell ref="G219:G220"/>
    <mergeCell ref="H219:H220"/>
    <mergeCell ref="J219:J220"/>
    <mergeCell ref="A217:A218"/>
    <mergeCell ref="B217:B218"/>
    <mergeCell ref="C217:C218"/>
    <mergeCell ref="D217:D218"/>
    <mergeCell ref="E217:E218"/>
    <mergeCell ref="E219:E220"/>
    <mergeCell ref="F217:F218"/>
    <mergeCell ref="F219:F220"/>
    <mergeCell ref="A221:A222"/>
    <mergeCell ref="B221:B222"/>
    <mergeCell ref="C221:C222"/>
    <mergeCell ref="C212:C213"/>
    <mergeCell ref="D212:D213"/>
    <mergeCell ref="E212:E213"/>
    <mergeCell ref="F212:F213"/>
    <mergeCell ref="G212:G213"/>
    <mergeCell ref="H212:H213"/>
    <mergeCell ref="J212:J213"/>
    <mergeCell ref="A212:A213"/>
    <mergeCell ref="B169:B172"/>
    <mergeCell ref="C169:C172"/>
    <mergeCell ref="A204:P204"/>
    <mergeCell ref="B206:B211"/>
    <mergeCell ref="C206:C211"/>
    <mergeCell ref="D206:D211"/>
    <mergeCell ref="E206:E211"/>
    <mergeCell ref="F206:F211"/>
    <mergeCell ref="G206:G211"/>
    <mergeCell ref="H206:H211"/>
    <mergeCell ref="J206:J211"/>
    <mergeCell ref="A206:A211"/>
    <mergeCell ref="B195:B196"/>
    <mergeCell ref="C195:C196"/>
    <mergeCell ref="D195:D196"/>
    <mergeCell ref="E195:E196"/>
    <mergeCell ref="A189:P189"/>
    <mergeCell ref="F195:F196"/>
    <mergeCell ref="C198:C200"/>
    <mergeCell ref="D198:D200"/>
    <mergeCell ref="E198:E200"/>
    <mergeCell ref="B157:B160"/>
    <mergeCell ref="C157:C160"/>
    <mergeCell ref="D157:D160"/>
    <mergeCell ref="G157:G160"/>
    <mergeCell ref="H157:H160"/>
    <mergeCell ref="J157:J160"/>
    <mergeCell ref="A161:A163"/>
    <mergeCell ref="B161:B163"/>
    <mergeCell ref="C161:C163"/>
    <mergeCell ref="D161:D163"/>
    <mergeCell ref="G161:G163"/>
    <mergeCell ref="H161:H163"/>
    <mergeCell ref="J161:J163"/>
    <mergeCell ref="E161:E163"/>
    <mergeCell ref="D169:D172"/>
    <mergeCell ref="E169:E172"/>
    <mergeCell ref="F157:F160"/>
    <mergeCell ref="B198:B200"/>
    <mergeCell ref="G169:G172"/>
    <mergeCell ref="A1:P1"/>
    <mergeCell ref="A2:J2"/>
    <mergeCell ref="A3:J3"/>
    <mergeCell ref="A4:J4"/>
    <mergeCell ref="A5:J5"/>
    <mergeCell ref="A6:J6"/>
    <mergeCell ref="A10:P10"/>
    <mergeCell ref="A11:P11"/>
    <mergeCell ref="A15:P15"/>
    <mergeCell ref="E157:E160"/>
    <mergeCell ref="A153:P153"/>
    <mergeCell ref="A135:P135"/>
    <mergeCell ref="A152:P152"/>
    <mergeCell ref="A146:P146"/>
    <mergeCell ref="A75:P75"/>
    <mergeCell ref="A83:P83"/>
    <mergeCell ref="A98:P98"/>
    <mergeCell ref="A116:P116"/>
    <mergeCell ref="A126:P126"/>
    <mergeCell ref="A157:A160"/>
    <mergeCell ref="D76:D80"/>
    <mergeCell ref="E76:E80"/>
    <mergeCell ref="F76:F80"/>
    <mergeCell ref="B84:B95"/>
    <mergeCell ref="C84:C95"/>
    <mergeCell ref="D84:D95"/>
    <mergeCell ref="E84:E95"/>
    <mergeCell ref="F84:F95"/>
    <mergeCell ref="B99:B101"/>
    <mergeCell ref="C99:C101"/>
    <mergeCell ref="D99:D101"/>
    <mergeCell ref="E99:E101"/>
    <mergeCell ref="F99:F101"/>
    <mergeCell ref="E71:E72"/>
    <mergeCell ref="F71:F72"/>
    <mergeCell ref="B76:B80"/>
    <mergeCell ref="C76:C80"/>
    <mergeCell ref="A22:P22"/>
    <mergeCell ref="A7:P7"/>
    <mergeCell ref="A8:J8"/>
    <mergeCell ref="A9:J9"/>
    <mergeCell ref="A68:P68"/>
    <mergeCell ref="G71:G72"/>
    <mergeCell ref="B24:B26"/>
    <mergeCell ref="B27:B32"/>
    <mergeCell ref="B33:B35"/>
    <mergeCell ref="B36:B41"/>
    <mergeCell ref="B43:B44"/>
    <mergeCell ref="B45:B46"/>
    <mergeCell ref="C43:C44"/>
    <mergeCell ref="F36:F41"/>
    <mergeCell ref="C33:C35"/>
    <mergeCell ref="D33:D35"/>
    <mergeCell ref="E33:E35"/>
    <mergeCell ref="F33:F35"/>
    <mergeCell ref="C27:C32"/>
    <mergeCell ref="F183:F185"/>
    <mergeCell ref="G183:G185"/>
    <mergeCell ref="H183:H185"/>
    <mergeCell ref="J183:J185"/>
    <mergeCell ref="H169:H172"/>
    <mergeCell ref="J169:J172"/>
    <mergeCell ref="H71:H72"/>
    <mergeCell ref="I71:I72"/>
    <mergeCell ref="J71:J72"/>
    <mergeCell ref="A165:P165"/>
    <mergeCell ref="B173:B175"/>
    <mergeCell ref="C173:C175"/>
    <mergeCell ref="D173:D175"/>
    <mergeCell ref="E173:E175"/>
    <mergeCell ref="F173:F175"/>
    <mergeCell ref="G173:G175"/>
    <mergeCell ref="H173:H175"/>
    <mergeCell ref="J173:J175"/>
    <mergeCell ref="A173:A175"/>
    <mergeCell ref="A169:A172"/>
    <mergeCell ref="F161:F163"/>
    <mergeCell ref="B71:B72"/>
    <mergeCell ref="C71:C72"/>
    <mergeCell ref="D71:D72"/>
    <mergeCell ref="D27:D32"/>
    <mergeCell ref="E27:E32"/>
    <mergeCell ref="F27:F32"/>
    <mergeCell ref="C24:C26"/>
    <mergeCell ref="D24:D26"/>
    <mergeCell ref="E24:E26"/>
    <mergeCell ref="F24:F26"/>
    <mergeCell ref="B48:B51"/>
    <mergeCell ref="D43:D44"/>
    <mergeCell ref="E43:E44"/>
    <mergeCell ref="F43:F44"/>
    <mergeCell ref="C45:C46"/>
    <mergeCell ref="D45:D46"/>
    <mergeCell ref="E45:E46"/>
    <mergeCell ref="F45:F46"/>
    <mergeCell ref="C36:C41"/>
    <mergeCell ref="D36:D41"/>
    <mergeCell ref="E36:E41"/>
    <mergeCell ref="B52:B55"/>
    <mergeCell ref="C48:C51"/>
    <mergeCell ref="D48:D51"/>
    <mergeCell ref="E48:E51"/>
    <mergeCell ref="F48:F51"/>
    <mergeCell ref="C52:C55"/>
    <mergeCell ref="D52:D55"/>
    <mergeCell ref="E52:E55"/>
    <mergeCell ref="F52:F55"/>
    <mergeCell ref="B56:B60"/>
    <mergeCell ref="C56:C60"/>
    <mergeCell ref="D56:D60"/>
    <mergeCell ref="E56:E60"/>
    <mergeCell ref="F56:F60"/>
    <mergeCell ref="B61:B65"/>
    <mergeCell ref="C61:C65"/>
    <mergeCell ref="D61:D65"/>
    <mergeCell ref="E61:E65"/>
    <mergeCell ref="F61:F65"/>
    <mergeCell ref="B102:B104"/>
    <mergeCell ref="C102:C104"/>
    <mergeCell ref="D102:D104"/>
    <mergeCell ref="E102:E104"/>
    <mergeCell ref="F102:F104"/>
    <mergeCell ref="B105:B107"/>
    <mergeCell ref="C105:C107"/>
    <mergeCell ref="D105:D107"/>
    <mergeCell ref="E105:E107"/>
    <mergeCell ref="F105:F107"/>
    <mergeCell ref="B108:B110"/>
    <mergeCell ref="C108:C110"/>
    <mergeCell ref="D108:D110"/>
    <mergeCell ref="E108:E110"/>
    <mergeCell ref="F108:F110"/>
    <mergeCell ref="B111:B113"/>
    <mergeCell ref="C111:C113"/>
    <mergeCell ref="D111:D113"/>
    <mergeCell ref="E111:E113"/>
    <mergeCell ref="F111:F113"/>
    <mergeCell ref="B118:B119"/>
    <mergeCell ref="C118:C119"/>
    <mergeCell ref="D118:D119"/>
    <mergeCell ref="E118:E119"/>
    <mergeCell ref="F118:F119"/>
    <mergeCell ref="B120:B121"/>
    <mergeCell ref="C120:C121"/>
    <mergeCell ref="D120:D121"/>
    <mergeCell ref="E120:E121"/>
    <mergeCell ref="F120:F121"/>
    <mergeCell ref="B122:B123"/>
    <mergeCell ref="C122:C123"/>
    <mergeCell ref="D122:D123"/>
    <mergeCell ref="E122:E123"/>
    <mergeCell ref="F122:F123"/>
    <mergeCell ref="B127:B128"/>
    <mergeCell ref="C127:C128"/>
    <mergeCell ref="D127:D128"/>
    <mergeCell ref="E127:E128"/>
    <mergeCell ref="F127:F128"/>
    <mergeCell ref="B129:B131"/>
    <mergeCell ref="C129:C131"/>
    <mergeCell ref="D129:D131"/>
    <mergeCell ref="E129:E131"/>
    <mergeCell ref="F129:F131"/>
    <mergeCell ref="B136:B137"/>
    <mergeCell ref="C136:C137"/>
    <mergeCell ref="D136:D137"/>
    <mergeCell ref="E136:E137"/>
    <mergeCell ref="F136:F137"/>
    <mergeCell ref="B138:B143"/>
    <mergeCell ref="C138:C143"/>
    <mergeCell ref="D138:D143"/>
    <mergeCell ref="E138:E143"/>
    <mergeCell ref="F138:F143"/>
    <mergeCell ref="B147:B148"/>
    <mergeCell ref="C147:C148"/>
    <mergeCell ref="D147:D148"/>
    <mergeCell ref="E147:E148"/>
    <mergeCell ref="F147:F148"/>
    <mergeCell ref="B166:B167"/>
    <mergeCell ref="C166:C167"/>
    <mergeCell ref="D166:D167"/>
    <mergeCell ref="E166:E167"/>
    <mergeCell ref="F166:F167"/>
    <mergeCell ref="A147:A148"/>
    <mergeCell ref="A195:A196"/>
    <mergeCell ref="A198:A200"/>
    <mergeCell ref="B179:B182"/>
    <mergeCell ref="C179:C182"/>
    <mergeCell ref="D179:D182"/>
    <mergeCell ref="E179:E182"/>
    <mergeCell ref="F179:F182"/>
    <mergeCell ref="F198:F200"/>
    <mergeCell ref="A179:A182"/>
    <mergeCell ref="F169:F172"/>
    <mergeCell ref="A177:P177"/>
    <mergeCell ref="G179:G182"/>
    <mergeCell ref="H179:H182"/>
    <mergeCell ref="J179:J182"/>
    <mergeCell ref="B183:B185"/>
    <mergeCell ref="C183:C185"/>
    <mergeCell ref="D183:D185"/>
    <mergeCell ref="E183:E185"/>
    <mergeCell ref="A118:A119"/>
    <mergeCell ref="A120:A121"/>
    <mergeCell ref="A122:A123"/>
    <mergeCell ref="A99:A101"/>
    <mergeCell ref="A102:A104"/>
    <mergeCell ref="A105:A107"/>
    <mergeCell ref="A108:A110"/>
    <mergeCell ref="A111:A113"/>
    <mergeCell ref="A183:A185"/>
    <mergeCell ref="D221:D222"/>
    <mergeCell ref="E221:E222"/>
    <mergeCell ref="F221:F222"/>
    <mergeCell ref="G221:G222"/>
    <mergeCell ref="H221:H222"/>
    <mergeCell ref="J221:J222"/>
    <mergeCell ref="F223:F225"/>
    <mergeCell ref="A24:A26"/>
    <mergeCell ref="A27:A32"/>
    <mergeCell ref="A33:A35"/>
    <mergeCell ref="A36:A41"/>
    <mergeCell ref="A84:A95"/>
    <mergeCell ref="A76:A80"/>
    <mergeCell ref="A71:A72"/>
    <mergeCell ref="A61:A65"/>
    <mergeCell ref="A56:A60"/>
    <mergeCell ref="A52:A55"/>
    <mergeCell ref="A48:A51"/>
    <mergeCell ref="A43:A44"/>
    <mergeCell ref="A45:A46"/>
    <mergeCell ref="A136:A137"/>
    <mergeCell ref="A138:A143"/>
    <mergeCell ref="A127:A128"/>
    <mergeCell ref="A129:A131"/>
  </mergeCells>
  <pageMargins left="0" right="0" top="0" bottom="0" header="0.31496062992125984" footer="0.31496062992125984"/>
  <pageSetup paperSize="9" scale="59" orientation="landscape" r:id="rId1"/>
  <headerFooter alignWithMargins="0"/>
  <rowBreaks count="5" manualBreakCount="5">
    <brk id="35" max="15" man="1"/>
    <brk id="67" max="15" man="1"/>
    <brk id="105" max="15" man="1"/>
    <brk id="145" max="15" man="1"/>
    <brk id="203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Кошторис (М)</vt:lpstr>
      <vt:lpstr>'Кошторис (М)'!Область_печати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Anel-85</dc:creator>
  <cp:lastModifiedBy>Alex</cp:lastModifiedBy>
  <cp:lastPrinted>2016-09-09T11:54:27Z</cp:lastPrinted>
  <dcterms:created xsi:type="dcterms:W3CDTF">2007-11-23T12:47:40Z</dcterms:created>
  <dcterms:modified xsi:type="dcterms:W3CDTF">2016-11-08T21:55:18Z</dcterms:modified>
</cp:coreProperties>
</file>